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filterPrivacy="1" codeName="ThisWorkbook" defaultThemeVersion="124226"/>
  <xr:revisionPtr revIDLastSave="98" documentId="13_ncr:1_{5674F7DA-FED9-7340-BC11-1CFBE2B77FC9}" xr6:coauthVersionLast="47" xr6:coauthVersionMax="47" xr10:uidLastSave="{786C019F-9C6F-4308-9580-346ECA7F8E93}"/>
  <bookViews>
    <workbookView xWindow="28680" yWindow="-120" windowWidth="38640" windowHeight="21240" xr2:uid="{00000000-000D-0000-FFFF-FFFF00000000}"/>
  </bookViews>
  <sheets>
    <sheet name="Елка-маркет" sheetId="4" r:id="rId1"/>
    <sheet name="База елки" sheetId="3" state="veryHidden" r:id="rId2"/>
    <sheet name="выпад меню" sheetId="5" state="veryHidden" r:id="rId3"/>
    <sheet name="Лист1" sheetId="1" state="veryHidden" r:id="rId4"/>
    <sheet name="Sheet1" sheetId="6" state="veryHidden" r:id="rId5"/>
  </sheets>
  <definedNames>
    <definedName name="_xlnm._FilterDatabase" localSheetId="3" hidden="1">Лист1!$B$3:$W$126</definedName>
    <definedName name="_xlnm.Print_Area" localSheetId="0">'Елка-маркет'!$A$1:$Q$251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8" i="4" l="1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N300" i="4"/>
  <c r="N301" i="4"/>
  <c r="N302" i="4"/>
  <c r="N303" i="4"/>
  <c r="N304" i="4"/>
  <c r="N299" i="4"/>
  <c r="N292" i="4"/>
  <c r="N293" i="4"/>
  <c r="N294" i="4"/>
  <c r="N295" i="4"/>
  <c r="N296" i="4"/>
  <c r="N291" i="4"/>
  <c r="N284" i="4"/>
  <c r="N285" i="4"/>
  <c r="N286" i="4"/>
  <c r="N287" i="4"/>
  <c r="N288" i="4"/>
  <c r="N283" i="4"/>
  <c r="N276" i="4"/>
  <c r="N277" i="4"/>
  <c r="N278" i="4"/>
  <c r="N279" i="4"/>
  <c r="N280" i="4"/>
  <c r="N275" i="4"/>
  <c r="N268" i="4"/>
  <c r="N269" i="4"/>
  <c r="N270" i="4"/>
  <c r="N271" i="4"/>
  <c r="N272" i="4"/>
  <c r="N267" i="4"/>
  <c r="N260" i="4"/>
  <c r="N261" i="4"/>
  <c r="N262" i="4"/>
  <c r="N263" i="4"/>
  <c r="N264" i="4"/>
  <c r="N259" i="4"/>
  <c r="N252" i="4"/>
  <c r="N253" i="4"/>
  <c r="N254" i="4"/>
  <c r="N255" i="4"/>
  <c r="N256" i="4"/>
  <c r="N251" i="4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G145" i="3"/>
  <c r="J145" i="3" s="1"/>
  <c r="G146" i="3"/>
  <c r="J146" i="3" s="1"/>
  <c r="G147" i="3"/>
  <c r="J147" i="3" s="1"/>
  <c r="G148" i="3"/>
  <c r="J148" i="3" s="1"/>
  <c r="G149" i="3"/>
  <c r="J149" i="3" s="1"/>
  <c r="G150" i="3"/>
  <c r="J150" i="3" s="1"/>
  <c r="G151" i="3"/>
  <c r="J151" i="3" s="1"/>
  <c r="G152" i="3"/>
  <c r="J152" i="3" s="1"/>
  <c r="G153" i="3"/>
  <c r="J153" i="3" s="1"/>
  <c r="G154" i="3"/>
  <c r="J154" i="3" s="1"/>
  <c r="G155" i="3"/>
  <c r="J155" i="3" s="1"/>
  <c r="G156" i="3"/>
  <c r="J156" i="3" s="1"/>
  <c r="G157" i="3"/>
  <c r="J157" i="3" s="1"/>
  <c r="G158" i="3"/>
  <c r="J158" i="3" s="1"/>
  <c r="G159" i="3"/>
  <c r="J159" i="3" s="1"/>
  <c r="G160" i="3"/>
  <c r="J160" i="3" s="1"/>
  <c r="G161" i="3"/>
  <c r="J161" i="3" s="1"/>
  <c r="G162" i="3"/>
  <c r="J162" i="3" s="1"/>
  <c r="G163" i="3"/>
  <c r="J163" i="3" s="1"/>
  <c r="G164" i="3"/>
  <c r="J164" i="3" s="1"/>
  <c r="G165" i="3"/>
  <c r="J165" i="3" s="1"/>
  <c r="G166" i="3"/>
  <c r="J166" i="3" s="1"/>
  <c r="G167" i="3"/>
  <c r="J167" i="3" s="1"/>
  <c r="G168" i="3"/>
  <c r="J168" i="3" s="1"/>
  <c r="G169" i="3"/>
  <c r="J169" i="3" s="1"/>
  <c r="G170" i="3"/>
  <c r="J170" i="3" s="1"/>
  <c r="G171" i="3"/>
  <c r="J171" i="3" s="1"/>
  <c r="G172" i="3"/>
  <c r="J172" i="3" s="1"/>
  <c r="G173" i="3"/>
  <c r="J173" i="3" s="1"/>
  <c r="G174" i="3"/>
  <c r="J174" i="3" s="1"/>
  <c r="G175" i="3"/>
  <c r="J175" i="3" s="1"/>
  <c r="G176" i="3"/>
  <c r="J176" i="3" s="1"/>
  <c r="G177" i="3"/>
  <c r="J177" i="3" s="1"/>
  <c r="G178" i="3"/>
  <c r="J178" i="3" s="1"/>
  <c r="G179" i="3"/>
  <c r="J179" i="3" s="1"/>
  <c r="G180" i="3"/>
  <c r="J180" i="3" s="1"/>
  <c r="G181" i="3"/>
  <c r="J181" i="3" s="1"/>
  <c r="G182" i="3"/>
  <c r="J182" i="3" s="1"/>
  <c r="G183" i="3"/>
  <c r="J183" i="3" s="1"/>
  <c r="G184" i="3"/>
  <c r="J184" i="3" s="1"/>
  <c r="G185" i="3"/>
  <c r="J185" i="3" s="1"/>
  <c r="G186" i="3"/>
  <c r="J186" i="3" s="1"/>
  <c r="G63" i="3"/>
  <c r="G64" i="3"/>
  <c r="G65" i="3"/>
  <c r="J65" i="3" s="1"/>
  <c r="G66" i="3"/>
  <c r="J66" i="3" s="1"/>
  <c r="G67" i="3"/>
  <c r="G78" i="3"/>
  <c r="G79" i="3"/>
  <c r="J79" i="3" s="1"/>
  <c r="G80" i="3"/>
  <c r="J80" i="3" s="1"/>
  <c r="G81" i="3"/>
  <c r="J81" i="3" s="1"/>
  <c r="G82" i="3"/>
  <c r="G83" i="3"/>
  <c r="J83" i="3" s="1"/>
  <c r="G84" i="3"/>
  <c r="J84" i="3" s="1"/>
  <c r="G85" i="3"/>
  <c r="J85" i="3" s="1"/>
  <c r="G86" i="3"/>
  <c r="J86" i="3" s="1"/>
  <c r="G137" i="3"/>
  <c r="J137" i="3" s="1"/>
  <c r="G138" i="3"/>
  <c r="J138" i="3" s="1"/>
  <c r="G139" i="3"/>
  <c r="G140" i="3"/>
  <c r="G141" i="3"/>
  <c r="J141" i="3" s="1"/>
  <c r="G142" i="3"/>
  <c r="J142" i="3" s="1"/>
  <c r="G143" i="3"/>
  <c r="G144" i="3"/>
  <c r="G121" i="3"/>
  <c r="J121" i="3" s="1"/>
  <c r="G122" i="3"/>
  <c r="J122" i="3" s="1"/>
  <c r="G123" i="3"/>
  <c r="J123" i="3" s="1"/>
  <c r="G124" i="3"/>
  <c r="J124" i="3" s="1"/>
  <c r="G125" i="3"/>
  <c r="J125" i="3" s="1"/>
  <c r="G126" i="3"/>
  <c r="J126" i="3" s="1"/>
  <c r="G127" i="3"/>
  <c r="J127" i="3" s="1"/>
  <c r="G128" i="3"/>
  <c r="J128" i="3" s="1"/>
  <c r="G129" i="3"/>
  <c r="J129" i="3" s="1"/>
  <c r="G130" i="3"/>
  <c r="J130" i="3" s="1"/>
  <c r="G43" i="3"/>
  <c r="G44" i="3"/>
  <c r="G45" i="3"/>
  <c r="J45" i="3" s="1"/>
  <c r="G46" i="3"/>
  <c r="J46" i="3" s="1"/>
  <c r="G47" i="3"/>
  <c r="G48" i="3"/>
  <c r="G49" i="3"/>
  <c r="J49" i="3" s="1"/>
  <c r="G50" i="3"/>
  <c r="J50" i="3" s="1"/>
  <c r="G51" i="3"/>
  <c r="G52" i="3"/>
  <c r="G53" i="3"/>
  <c r="J53" i="3" s="1"/>
  <c r="G54" i="3"/>
  <c r="J54" i="3" s="1"/>
  <c r="G55" i="3"/>
  <c r="N244" i="4"/>
  <c r="N245" i="4"/>
  <c r="N243" i="4"/>
  <c r="N236" i="4"/>
  <c r="N237" i="4"/>
  <c r="N238" i="4"/>
  <c r="N235" i="4"/>
  <c r="N228" i="4"/>
  <c r="N229" i="4"/>
  <c r="N230" i="4"/>
  <c r="N231" i="4"/>
  <c r="N232" i="4"/>
  <c r="N227" i="4"/>
  <c r="N220" i="4"/>
  <c r="N221" i="4"/>
  <c r="N219" i="4"/>
  <c r="N212" i="4"/>
  <c r="N213" i="4"/>
  <c r="N214" i="4"/>
  <c r="N211" i="4"/>
  <c r="N204" i="4"/>
  <c r="N205" i="4"/>
  <c r="N203" i="4"/>
  <c r="N196" i="4"/>
  <c r="N197" i="4"/>
  <c r="N195" i="4"/>
  <c r="N188" i="4"/>
  <c r="N189" i="4"/>
  <c r="N190" i="4"/>
  <c r="N187" i="4"/>
  <c r="N185" i="4"/>
  <c r="N180" i="4"/>
  <c r="N181" i="4"/>
  <c r="N182" i="4"/>
  <c r="N183" i="4"/>
  <c r="N184" i="4"/>
  <c r="N179" i="4"/>
  <c r="N172" i="4"/>
  <c r="N173" i="4"/>
  <c r="N174" i="4"/>
  <c r="N175" i="4"/>
  <c r="N176" i="4"/>
  <c r="N171" i="4"/>
  <c r="N164" i="4"/>
  <c r="N165" i="4"/>
  <c r="N166" i="4"/>
  <c r="N167" i="4"/>
  <c r="N163" i="4"/>
  <c r="N155" i="4"/>
  <c r="N156" i="4"/>
  <c r="N157" i="4"/>
  <c r="N158" i="4"/>
  <c r="N159" i="4"/>
  <c r="N160" i="4"/>
  <c r="N161" i="4"/>
  <c r="N162" i="4"/>
  <c r="N154" i="4"/>
  <c r="N147" i="4"/>
  <c r="N148" i="4"/>
  <c r="N149" i="4"/>
  <c r="N146" i="4"/>
  <c r="N139" i="4"/>
  <c r="N140" i="4"/>
  <c r="N141" i="4"/>
  <c r="N142" i="4"/>
  <c r="N138" i="4"/>
  <c r="N131" i="4"/>
  <c r="N132" i="4"/>
  <c r="N133" i="4"/>
  <c r="N134" i="4"/>
  <c r="N130" i="4"/>
  <c r="N123" i="4"/>
  <c r="N124" i="4"/>
  <c r="N125" i="4"/>
  <c r="N126" i="4"/>
  <c r="N122" i="4"/>
  <c r="N115" i="4"/>
  <c r="N116" i="4"/>
  <c r="N117" i="4"/>
  <c r="N118" i="4"/>
  <c r="N114" i="4"/>
  <c r="N106" i="4"/>
  <c r="N107" i="4"/>
  <c r="N108" i="4"/>
  <c r="N109" i="4"/>
  <c r="N110" i="4"/>
  <c r="N111" i="4"/>
  <c r="N105" i="4"/>
  <c r="N97" i="4"/>
  <c r="N98" i="4"/>
  <c r="N96" i="4"/>
  <c r="N88" i="4"/>
  <c r="N89" i="4"/>
  <c r="N90" i="4"/>
  <c r="N91" i="4"/>
  <c r="N92" i="4"/>
  <c r="N87" i="4"/>
  <c r="N79" i="4"/>
  <c r="N80" i="4"/>
  <c r="N81" i="4"/>
  <c r="N78" i="4"/>
  <c r="N70" i="4"/>
  <c r="N71" i="4"/>
  <c r="N72" i="4"/>
  <c r="N69" i="4"/>
  <c r="N61" i="4"/>
  <c r="N62" i="4"/>
  <c r="N63" i="4"/>
  <c r="N60" i="4"/>
  <c r="N52" i="4"/>
  <c r="N53" i="4"/>
  <c r="N54" i="4"/>
  <c r="N55" i="4"/>
  <c r="N56" i="4"/>
  <c r="N51" i="4"/>
  <c r="I97" i="3"/>
  <c r="I98" i="3"/>
  <c r="I99" i="3"/>
  <c r="I100" i="3"/>
  <c r="I101" i="3"/>
  <c r="I102" i="3"/>
  <c r="I103" i="3"/>
  <c r="I104" i="3"/>
  <c r="H97" i="3"/>
  <c r="H98" i="3"/>
  <c r="H99" i="3"/>
  <c r="H100" i="3"/>
  <c r="H101" i="3"/>
  <c r="H102" i="3"/>
  <c r="H103" i="3"/>
  <c r="H104" i="3"/>
  <c r="I85" i="3"/>
  <c r="I86" i="3"/>
  <c r="I87" i="3"/>
  <c r="H76" i="3"/>
  <c r="H77" i="3"/>
  <c r="H78" i="3"/>
  <c r="H79" i="3"/>
  <c r="H80" i="3"/>
  <c r="H81" i="3"/>
  <c r="H82" i="3"/>
  <c r="H83" i="3"/>
  <c r="H84" i="3"/>
  <c r="H85" i="3"/>
  <c r="H86" i="3"/>
  <c r="J139" i="3"/>
  <c r="J140" i="3"/>
  <c r="J143" i="3"/>
  <c r="J144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07" i="3"/>
  <c r="H108" i="3"/>
  <c r="H109" i="3"/>
  <c r="H110" i="3"/>
  <c r="H111" i="3"/>
  <c r="H112" i="3"/>
  <c r="H113" i="3"/>
  <c r="H87" i="3"/>
  <c r="H88" i="3"/>
  <c r="H89" i="3"/>
  <c r="H90" i="3"/>
  <c r="H91" i="3"/>
  <c r="H92" i="3"/>
  <c r="H93" i="3"/>
  <c r="H94" i="3"/>
  <c r="H95" i="3"/>
  <c r="G28" i="3"/>
  <c r="J28" i="3" s="1"/>
  <c r="G27" i="3"/>
  <c r="J27" i="3" s="1"/>
  <c r="G26" i="3"/>
  <c r="J26" i="3" s="1"/>
  <c r="I83" i="3"/>
  <c r="I84" i="3"/>
  <c r="J78" i="3"/>
  <c r="J82" i="3"/>
  <c r="I78" i="3"/>
  <c r="I79" i="3"/>
  <c r="I80" i="3"/>
  <c r="I81" i="3"/>
  <c r="I82" i="3"/>
  <c r="H73" i="3"/>
  <c r="H74" i="3"/>
  <c r="H75" i="3"/>
  <c r="H72" i="3"/>
  <c r="H68" i="3"/>
  <c r="H69" i="3"/>
  <c r="H70" i="3"/>
  <c r="H71" i="3"/>
  <c r="J63" i="3"/>
  <c r="J64" i="3"/>
  <c r="J67" i="3"/>
  <c r="I63" i="3"/>
  <c r="I64" i="3"/>
  <c r="I65" i="3"/>
  <c r="I66" i="3"/>
  <c r="I67" i="3"/>
  <c r="H63" i="3"/>
  <c r="H64" i="3"/>
  <c r="H65" i="3"/>
  <c r="H66" i="3"/>
  <c r="H67" i="3"/>
  <c r="H53" i="3"/>
  <c r="H54" i="3"/>
  <c r="H55" i="3"/>
  <c r="H47" i="3"/>
  <c r="H48" i="3"/>
  <c r="H49" i="3"/>
  <c r="H50" i="3"/>
  <c r="H51" i="3"/>
  <c r="H52" i="3"/>
  <c r="G42" i="3"/>
  <c r="J42" i="3" s="1"/>
  <c r="G41" i="3"/>
  <c r="J41" i="3" s="1"/>
  <c r="G40" i="3"/>
  <c r="J40" i="3" s="1"/>
  <c r="G39" i="3"/>
  <c r="J39" i="3" s="1"/>
  <c r="G38" i="3"/>
  <c r="J38" i="3" s="1"/>
  <c r="G37" i="3"/>
  <c r="J37" i="3" s="1"/>
  <c r="G36" i="3"/>
  <c r="J36" i="3" s="1"/>
  <c r="G35" i="3"/>
  <c r="J35" i="3" s="1"/>
  <c r="J43" i="3"/>
  <c r="J44" i="3"/>
  <c r="J47" i="3"/>
  <c r="J48" i="3"/>
  <c r="J51" i="3"/>
  <c r="J52" i="3"/>
  <c r="I26" i="3"/>
  <c r="I27" i="3"/>
  <c r="I28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H26" i="3"/>
  <c r="H27" i="3"/>
  <c r="H28" i="3"/>
  <c r="H35" i="3"/>
  <c r="H36" i="3"/>
  <c r="H37" i="3"/>
  <c r="H38" i="3"/>
  <c r="H39" i="3"/>
  <c r="H40" i="3"/>
  <c r="H41" i="3"/>
  <c r="H42" i="3"/>
  <c r="H43" i="3"/>
  <c r="H44" i="3"/>
  <c r="H45" i="3"/>
  <c r="H46" i="3"/>
  <c r="N43" i="4"/>
  <c r="N44" i="4"/>
  <c r="N45" i="4"/>
  <c r="N46" i="4"/>
  <c r="N42" i="4"/>
  <c r="G25" i="3"/>
  <c r="J25" i="3" s="1"/>
  <c r="G24" i="3"/>
  <c r="G23" i="3"/>
  <c r="J23" i="3" s="1"/>
  <c r="G22" i="3"/>
  <c r="J22" i="3" s="1"/>
  <c r="G21" i="3"/>
  <c r="G17" i="3"/>
  <c r="J17" i="3" s="1"/>
  <c r="G16" i="3"/>
  <c r="J16" i="3" s="1"/>
  <c r="G15" i="3"/>
  <c r="J15" i="3" s="1"/>
  <c r="G14" i="3"/>
  <c r="J14" i="3" s="1"/>
  <c r="G13" i="3"/>
  <c r="J13" i="3" s="1"/>
  <c r="G12" i="3"/>
  <c r="J12" i="3" s="1"/>
  <c r="N35" i="4"/>
  <c r="N36" i="4"/>
  <c r="N34" i="4"/>
  <c r="N27" i="4"/>
  <c r="N28" i="4"/>
  <c r="N29" i="4"/>
  <c r="N30" i="4"/>
  <c r="N31" i="4"/>
  <c r="N26" i="4"/>
  <c r="J21" i="3"/>
  <c r="J24" i="3"/>
  <c r="J55" i="3"/>
  <c r="I18" i="3"/>
  <c r="I19" i="3"/>
  <c r="I20" i="3"/>
  <c r="I21" i="3"/>
  <c r="I22" i="3"/>
  <c r="I23" i="3"/>
  <c r="I24" i="3"/>
  <c r="I25" i="3"/>
  <c r="I54" i="3"/>
  <c r="I55" i="3"/>
  <c r="I29" i="3"/>
  <c r="I30" i="3"/>
  <c r="I31" i="3"/>
  <c r="I32" i="3"/>
  <c r="I33" i="3"/>
  <c r="I34" i="3"/>
  <c r="I56" i="3"/>
  <c r="I57" i="3"/>
  <c r="I58" i="3"/>
  <c r="I59" i="3"/>
  <c r="I60" i="3"/>
  <c r="I61" i="3"/>
  <c r="I62" i="3"/>
  <c r="I73" i="3"/>
  <c r="I74" i="3"/>
  <c r="I75" i="3"/>
  <c r="I76" i="3"/>
  <c r="I77" i="3"/>
  <c r="I68" i="3"/>
  <c r="I69" i="3"/>
  <c r="I70" i="3"/>
  <c r="I71" i="3"/>
  <c r="I72" i="3"/>
  <c r="I96" i="3"/>
  <c r="I105" i="3"/>
  <c r="I106" i="3"/>
  <c r="I88" i="3"/>
  <c r="I89" i="3"/>
  <c r="I90" i="3"/>
  <c r="I91" i="3"/>
  <c r="I92" i="3"/>
  <c r="I93" i="3"/>
  <c r="I94" i="3"/>
  <c r="I95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H18" i="3"/>
  <c r="H19" i="3"/>
  <c r="H20" i="3"/>
  <c r="H21" i="3"/>
  <c r="H22" i="3"/>
  <c r="H23" i="3"/>
  <c r="H24" i="3"/>
  <c r="H25" i="3"/>
  <c r="H29" i="3"/>
  <c r="H30" i="3"/>
  <c r="H31" i="3"/>
  <c r="H32" i="3"/>
  <c r="H33" i="3"/>
  <c r="H34" i="3"/>
  <c r="H56" i="3"/>
  <c r="H57" i="3"/>
  <c r="H58" i="3"/>
  <c r="H59" i="3"/>
  <c r="H60" i="3"/>
  <c r="H61" i="3"/>
  <c r="H62" i="3"/>
  <c r="H96" i="3"/>
  <c r="H105" i="3"/>
  <c r="H106" i="3"/>
  <c r="I12" i="3"/>
  <c r="I13" i="3"/>
  <c r="I14" i="3"/>
  <c r="I15" i="3"/>
  <c r="I16" i="3"/>
  <c r="I17" i="3"/>
  <c r="H12" i="3"/>
  <c r="H13" i="3"/>
  <c r="H14" i="3"/>
  <c r="H15" i="3"/>
  <c r="H16" i="3"/>
  <c r="H17" i="3"/>
  <c r="N25" i="4"/>
  <c r="N24" i="4"/>
  <c r="H4" i="3"/>
  <c r="H5" i="3"/>
  <c r="H6" i="3"/>
  <c r="H7" i="3"/>
  <c r="H8" i="3"/>
  <c r="H9" i="3"/>
  <c r="H10" i="3"/>
  <c r="H11" i="3"/>
  <c r="H3" i="3"/>
  <c r="N18" i="4"/>
  <c r="N19" i="4"/>
  <c r="N20" i="4"/>
  <c r="N21" i="4"/>
  <c r="N22" i="4"/>
  <c r="N23" i="4"/>
  <c r="N17" i="4"/>
  <c r="M3" i="3" l="1"/>
  <c r="O244" i="4" l="1" a="1"/>
  <c r="O244" i="4" s="1"/>
  <c r="O299" i="4" a="1"/>
  <c r="O299" i="4" s="1"/>
  <c r="O294" i="4" a="1"/>
  <c r="O294" i="4" s="1"/>
  <c r="O291" i="4" a="1"/>
  <c r="O291" i="4" s="1"/>
  <c r="O286" i="4" a="1"/>
  <c r="O286" i="4" s="1"/>
  <c r="O283" i="4" a="1"/>
  <c r="O283" i="4" s="1"/>
  <c r="O278" i="4" a="1"/>
  <c r="O278" i="4" s="1"/>
  <c r="O275" i="4" a="1"/>
  <c r="O275" i="4" s="1"/>
  <c r="O270" i="4" a="1"/>
  <c r="O270" i="4" s="1"/>
  <c r="O267" i="4" a="1"/>
  <c r="O267" i="4" s="1"/>
  <c r="O264" i="4" a="1"/>
  <c r="O264" i="4" s="1"/>
  <c r="O256" i="4" a="1"/>
  <c r="O256" i="4" s="1"/>
  <c r="O302" i="4" a="1"/>
  <c r="O302" i="4" s="1"/>
  <c r="O292" i="4" a="1"/>
  <c r="O292" i="4" s="1"/>
  <c r="O295" i="4" a="1"/>
  <c r="O295" i="4" s="1"/>
  <c r="O284" i="4" a="1"/>
  <c r="O284" i="4" s="1"/>
  <c r="O287" i="4" a="1"/>
  <c r="O287" i="4" s="1"/>
  <c r="O276" i="4" a="1"/>
  <c r="O276" i="4" s="1"/>
  <c r="O279" i="4" a="1"/>
  <c r="O279" i="4" s="1"/>
  <c r="O268" i="4" a="1"/>
  <c r="O268" i="4" s="1"/>
  <c r="O271" i="4" a="1"/>
  <c r="O271" i="4" s="1"/>
  <c r="O260" i="4" a="1"/>
  <c r="O260" i="4" s="1"/>
  <c r="O262" i="4" a="1"/>
  <c r="O262" i="4" s="1"/>
  <c r="O259" i="4" a="1"/>
  <c r="O259" i="4" s="1"/>
  <c r="O254" i="4" a="1"/>
  <c r="O254" i="4" s="1"/>
  <c r="O251" i="4" a="1"/>
  <c r="O251" i="4" s="1"/>
  <c r="O300" i="4" a="1"/>
  <c r="O300" i="4" s="1"/>
  <c r="O303" i="4" a="1"/>
  <c r="O303" i="4" s="1"/>
  <c r="O293" i="4" a="1"/>
  <c r="O293" i="4" s="1"/>
  <c r="O285" i="4" a="1"/>
  <c r="O285" i="4" s="1"/>
  <c r="O277" i="4" a="1"/>
  <c r="O277" i="4" s="1"/>
  <c r="O269" i="4" a="1"/>
  <c r="O269" i="4" s="1"/>
  <c r="O263" i="4" a="1"/>
  <c r="O263" i="4" s="1"/>
  <c r="O252" i="4" a="1"/>
  <c r="O252" i="4" s="1"/>
  <c r="O255" i="4" a="1"/>
  <c r="O255" i="4" s="1"/>
  <c r="O301" i="4" a="1"/>
  <c r="O301" i="4" s="1"/>
  <c r="O304" i="4" a="1"/>
  <c r="O304" i="4" s="1"/>
  <c r="O296" i="4" a="1"/>
  <c r="O296" i="4" s="1"/>
  <c r="O288" i="4" a="1"/>
  <c r="O288" i="4" s="1"/>
  <c r="O280" i="4" a="1"/>
  <c r="O280" i="4" s="1"/>
  <c r="O272" i="4" a="1"/>
  <c r="O272" i="4" s="1"/>
  <c r="O261" i="4" a="1"/>
  <c r="O261" i="4" s="1"/>
  <c r="O253" i="4" a="1"/>
  <c r="O253" i="4" s="1"/>
  <c r="O27" i="4" a="1"/>
  <c r="O27" i="4" s="1"/>
  <c r="O46" i="4" a="1"/>
  <c r="O46" i="4" s="1"/>
  <c r="O61" i="4" a="1"/>
  <c r="O61" i="4" s="1"/>
  <c r="O106" i="4" a="1"/>
  <c r="O106" i="4" s="1"/>
  <c r="O142" i="4" a="1"/>
  <c r="O142" i="4" s="1"/>
  <c r="O161" i="4" a="1"/>
  <c r="O161" i="4" s="1"/>
  <c r="O182" i="4" a="1"/>
  <c r="O182" i="4" s="1"/>
  <c r="O211" i="4" a="1"/>
  <c r="O211" i="4" s="1"/>
  <c r="O228" i="4" a="1"/>
  <c r="O228" i="4" s="1"/>
  <c r="O26" i="4" a="1"/>
  <c r="O26" i="4" s="1"/>
  <c r="O45" i="4" a="1"/>
  <c r="O45" i="4" s="1"/>
  <c r="O53" i="4" a="1"/>
  <c r="O53" i="4" s="1"/>
  <c r="O89" i="4" a="1"/>
  <c r="O89" i="4" s="1"/>
  <c r="O124" i="4" a="1"/>
  <c r="O124" i="4" s="1"/>
  <c r="O147" i="4" a="1"/>
  <c r="O147" i="4" s="1"/>
  <c r="O184" i="4" a="1"/>
  <c r="O184" i="4" s="1"/>
  <c r="O235" i="4" a="1"/>
  <c r="O235" i="4" s="1"/>
  <c r="O91" i="4" a="1"/>
  <c r="O91" i="4" s="1"/>
  <c r="O160" i="4" a="1"/>
  <c r="O160" i="4" s="1"/>
  <c r="O62" i="4" a="1"/>
  <c r="O62" i="4" s="1"/>
  <c r="O24" i="4" a="1"/>
  <c r="O24" i="4" s="1"/>
  <c r="O43" i="4" a="1"/>
  <c r="O43" i="4" s="1"/>
  <c r="O71" i="4" a="1"/>
  <c r="O71" i="4" s="1"/>
  <c r="O117" i="4" a="1"/>
  <c r="O117" i="4" s="1"/>
  <c r="O139" i="4" a="1"/>
  <c r="O139" i="4" s="1"/>
  <c r="O156" i="4" a="1"/>
  <c r="O156" i="4" s="1"/>
  <c r="O187" i="4" a="1"/>
  <c r="O187" i="4" s="1"/>
  <c r="O212" i="4" a="1"/>
  <c r="O212" i="4" s="1"/>
  <c r="O238" i="4" a="1"/>
  <c r="O238" i="4" s="1"/>
  <c r="O21" i="4" a="1"/>
  <c r="O21" i="4" s="1"/>
  <c r="O63" i="4" a="1"/>
  <c r="O63" i="4" s="1"/>
  <c r="O98" i="4" a="1"/>
  <c r="O98" i="4" s="1"/>
  <c r="O134" i="4" a="1"/>
  <c r="O134" i="4" s="1"/>
  <c r="O163" i="4" a="1"/>
  <c r="O163" i="4" s="1"/>
  <c r="O197" i="4" a="1"/>
  <c r="O197" i="4" s="1"/>
  <c r="O28" i="4" a="1"/>
  <c r="O28" i="4" s="1"/>
  <c r="O116" i="4" a="1"/>
  <c r="O116" i="4" s="1"/>
  <c r="O157" i="4" a="1"/>
  <c r="O157" i="4" s="1"/>
  <c r="O87" i="4" a="1"/>
  <c r="O87" i="4" s="1"/>
  <c r="O19" i="4" a="1"/>
  <c r="O19" i="4" s="1"/>
  <c r="O92" i="4" a="1"/>
  <c r="O92" i="4" s="1"/>
  <c r="O122" i="4" a="1"/>
  <c r="O122" i="4" s="1"/>
  <c r="O148" i="4" a="1"/>
  <c r="O148" i="4" s="1"/>
  <c r="O173" i="4" a="1"/>
  <c r="O173" i="4" s="1"/>
  <c r="O189" i="4" a="1"/>
  <c r="O189" i="4" s="1"/>
  <c r="O220" i="4" a="1"/>
  <c r="O220" i="4" s="1"/>
  <c r="O243" i="4" a="1"/>
  <c r="O243" i="4" s="1"/>
  <c r="O18" i="4" a="1"/>
  <c r="O18" i="4" s="1"/>
  <c r="O51" i="4" a="1"/>
  <c r="O51" i="4" s="1"/>
  <c r="O69" i="4" a="1"/>
  <c r="O69" i="4" s="1"/>
  <c r="O111" i="4" a="1"/>
  <c r="O111" i="4" s="1"/>
  <c r="O141" i="4" a="1"/>
  <c r="O141" i="4" s="1"/>
  <c r="O158" i="4" a="1"/>
  <c r="O158" i="4" s="1"/>
  <c r="O214" i="4" a="1"/>
  <c r="O214" i="4" s="1"/>
  <c r="O42" i="4" a="1"/>
  <c r="O42" i="4" s="1"/>
  <c r="O126" i="4" a="1"/>
  <c r="O126" i="4" s="1"/>
  <c r="O237" i="4" a="1"/>
  <c r="O237" i="4" s="1"/>
  <c r="O140" i="4" a="1"/>
  <c r="O140" i="4" s="1"/>
  <c r="O17" i="4" a="1"/>
  <c r="O17" i="4" s="1"/>
  <c r="P17" i="4" s="1"/>
  <c r="O36" i="4" a="1"/>
  <c r="O36" i="4" s="1"/>
  <c r="O60" i="4" a="1"/>
  <c r="O60" i="4" s="1"/>
  <c r="O109" i="4" a="1"/>
  <c r="O109" i="4" s="1"/>
  <c r="O132" i="4" a="1"/>
  <c r="O132" i="4" s="1"/>
  <c r="O164" i="4" a="1"/>
  <c r="O164" i="4" s="1"/>
  <c r="O185" i="4" a="1"/>
  <c r="O185" i="4" s="1"/>
  <c r="O203" i="4" a="1"/>
  <c r="O203" i="4" s="1"/>
  <c r="O231" i="4" a="1"/>
  <c r="O231" i="4" s="1"/>
  <c r="O29" i="4" a="1"/>
  <c r="O29" i="4" s="1"/>
  <c r="O35" i="4" a="1"/>
  <c r="O35" i="4" s="1"/>
  <c r="O55" i="4" a="1"/>
  <c r="O55" i="4" s="1"/>
  <c r="O70" i="4" a="1"/>
  <c r="O70" i="4" s="1"/>
  <c r="O114" i="4" a="1"/>
  <c r="O114" i="4" s="1"/>
  <c r="O146" i="4" a="1"/>
  <c r="O146" i="4" s="1"/>
  <c r="O155" i="4" a="1"/>
  <c r="O155" i="4" s="1"/>
  <c r="O230" i="4" a="1"/>
  <c r="O230" i="4" s="1"/>
  <c r="O72" i="4" a="1"/>
  <c r="O72" i="4" s="1"/>
  <c r="O138" i="4" a="1"/>
  <c r="O138" i="4" s="1"/>
  <c r="O245" i="4" a="1"/>
  <c r="O245" i="4" s="1"/>
  <c r="O167" i="4" a="1"/>
  <c r="O167" i="4" s="1"/>
  <c r="O179" i="4" a="1"/>
  <c r="O179" i="4" s="1"/>
  <c r="O44" i="4" a="1"/>
  <c r="O44" i="4" s="1"/>
  <c r="O107" i="4" a="1"/>
  <c r="O107" i="4" s="1"/>
  <c r="O180" i="4" a="1"/>
  <c r="O180" i="4" s="1"/>
  <c r="O80" i="4" a="1"/>
  <c r="O80" i="4" s="1"/>
  <c r="O108" i="4" a="1"/>
  <c r="O108" i="4" s="1"/>
  <c r="O131" i="4" a="1"/>
  <c r="O131" i="4" s="1"/>
  <c r="O166" i="4" a="1"/>
  <c r="O166" i="4" s="1"/>
  <c r="O175" i="4" a="1"/>
  <c r="O175" i="4" s="1"/>
  <c r="O227" i="4" a="1"/>
  <c r="O227" i="4" s="1"/>
  <c r="O23" i="4" a="1"/>
  <c r="O23" i="4" s="1"/>
  <c r="O88" i="4" a="1"/>
  <c r="O88" i="4" s="1"/>
  <c r="O149" i="4" a="1"/>
  <c r="O149" i="4" s="1"/>
  <c r="O190" i="4" a="1"/>
  <c r="O190" i="4" s="1"/>
  <c r="O118" i="4" a="1"/>
  <c r="O118" i="4" s="1"/>
  <c r="O196" i="4" a="1"/>
  <c r="O196" i="4" s="1"/>
  <c r="O20" i="4" a="1"/>
  <c r="O20" i="4" s="1"/>
  <c r="O78" i="4" a="1"/>
  <c r="O78" i="4" s="1"/>
  <c r="O97" i="4" a="1"/>
  <c r="O97" i="4" s="1"/>
  <c r="O123" i="4" a="1"/>
  <c r="O123" i="4" s="1"/>
  <c r="O154" i="4" a="1"/>
  <c r="O154" i="4" s="1"/>
  <c r="O171" i="4" a="1"/>
  <c r="O171" i="4" s="1"/>
  <c r="O188" i="4" a="1"/>
  <c r="O188" i="4" s="1"/>
  <c r="O30" i="4" a="1"/>
  <c r="O30" i="4" s="1"/>
  <c r="O54" i="4" a="1"/>
  <c r="O54" i="4" s="1"/>
  <c r="O90" i="4" a="1"/>
  <c r="O90" i="4" s="1"/>
  <c r="O115" i="4" a="1"/>
  <c r="O115" i="4" s="1"/>
  <c r="O159" i="4" a="1"/>
  <c r="O159" i="4" s="1"/>
  <c r="O213" i="4" a="1"/>
  <c r="O213" i="4" s="1"/>
  <c r="O172" i="4" a="1"/>
  <c r="O172" i="4" s="1"/>
  <c r="O219" i="4" a="1"/>
  <c r="O219" i="4" s="1"/>
  <c r="O31" i="4" a="1"/>
  <c r="O31" i="4" s="1"/>
  <c r="O34" i="4" a="1"/>
  <c r="O34" i="4" s="1"/>
  <c r="O79" i="4" a="1"/>
  <c r="O79" i="4" s="1"/>
  <c r="O110" i="4" a="1"/>
  <c r="O110" i="4" s="1"/>
  <c r="O133" i="4" a="1"/>
  <c r="O133" i="4" s="1"/>
  <c r="O165" i="4" a="1"/>
  <c r="O165" i="4" s="1"/>
  <c r="O174" i="4" a="1"/>
  <c r="O174" i="4" s="1"/>
  <c r="O205" i="4" a="1"/>
  <c r="O205" i="4" s="1"/>
  <c r="O22" i="4" a="1"/>
  <c r="O22" i="4" s="1"/>
  <c r="O52" i="4" a="1"/>
  <c r="O52" i="4" s="1"/>
  <c r="O96" i="4" a="1"/>
  <c r="O96" i="4" s="1"/>
  <c r="O130" i="4" a="1"/>
  <c r="O130" i="4" s="1"/>
  <c r="O176" i="4" a="1"/>
  <c r="O176" i="4" s="1"/>
  <c r="O221" i="4" a="1"/>
  <c r="O221" i="4" s="1"/>
  <c r="O181" i="4" a="1"/>
  <c r="O181" i="4" s="1"/>
  <c r="O232" i="4" a="1"/>
  <c r="O232" i="4" s="1"/>
  <c r="O25" i="4" a="1"/>
  <c r="O25" i="4" s="1"/>
  <c r="O56" i="4" a="1"/>
  <c r="O56" i="4" s="1"/>
  <c r="O81" i="4" a="1"/>
  <c r="O81" i="4" s="1"/>
  <c r="O105" i="4" a="1"/>
  <c r="O105" i="4" s="1"/>
  <c r="O125" i="4" a="1"/>
  <c r="O125" i="4" s="1"/>
  <c r="O162" i="4" a="1"/>
  <c r="O162" i="4" s="1"/>
  <c r="O195" i="4" a="1"/>
  <c r="O195" i="4" s="1"/>
  <c r="O229" i="4" a="1"/>
  <c r="O229" i="4" s="1"/>
  <c r="O183" i="4" a="1"/>
  <c r="O183" i="4" s="1"/>
  <c r="O204" i="4" a="1"/>
  <c r="O204" i="4" s="1"/>
  <c r="O236" i="4" a="1"/>
  <c r="O236" i="4" s="1"/>
  <c r="I6" i="3"/>
  <c r="I7" i="3"/>
  <c r="I8" i="3"/>
  <c r="I9" i="3"/>
  <c r="I10" i="3"/>
  <c r="I11" i="3"/>
  <c r="I5" i="3"/>
  <c r="I4" i="3"/>
  <c r="I3" i="3"/>
  <c r="G131" i="3"/>
  <c r="J131" i="3" s="1"/>
  <c r="G132" i="3"/>
  <c r="J132" i="3" s="1"/>
  <c r="G133" i="3"/>
  <c r="J133" i="3" s="1"/>
  <c r="G134" i="3"/>
  <c r="J134" i="3" s="1"/>
  <c r="G135" i="3"/>
  <c r="J135" i="3" s="1"/>
  <c r="G136" i="3"/>
  <c r="J136" i="3" s="1"/>
  <c r="G3" i="3"/>
  <c r="J3" i="3" s="1"/>
  <c r="G4" i="3"/>
  <c r="J4" i="3" s="1"/>
  <c r="G18" i="3"/>
  <c r="J18" i="3" s="1"/>
  <c r="G19" i="3"/>
  <c r="J19" i="3" s="1"/>
  <c r="G20" i="3"/>
  <c r="J20" i="3" s="1"/>
  <c r="G29" i="3"/>
  <c r="J29" i="3" s="1"/>
  <c r="G30" i="3"/>
  <c r="J30" i="3" s="1"/>
  <c r="G31" i="3"/>
  <c r="J31" i="3" s="1"/>
  <c r="G32" i="3"/>
  <c r="J32" i="3" s="1"/>
  <c r="G33" i="3"/>
  <c r="J33" i="3" s="1"/>
  <c r="G34" i="3"/>
  <c r="J34" i="3" s="1"/>
  <c r="G56" i="3"/>
  <c r="J56" i="3" s="1"/>
  <c r="G57" i="3"/>
  <c r="J57" i="3" s="1"/>
  <c r="G58" i="3"/>
  <c r="J58" i="3" s="1"/>
  <c r="G59" i="3"/>
  <c r="J59" i="3" s="1"/>
  <c r="G60" i="3"/>
  <c r="J60" i="3" s="1"/>
  <c r="G61" i="3"/>
  <c r="J61" i="3" s="1"/>
  <c r="G62" i="3"/>
  <c r="J62" i="3" s="1"/>
  <c r="G73" i="3"/>
  <c r="J73" i="3" s="1"/>
  <c r="G74" i="3"/>
  <c r="J74" i="3" s="1"/>
  <c r="G75" i="3"/>
  <c r="J75" i="3" s="1"/>
  <c r="G76" i="3"/>
  <c r="J76" i="3" s="1"/>
  <c r="G77" i="3"/>
  <c r="J77" i="3" s="1"/>
  <c r="G68" i="3"/>
  <c r="J68" i="3" s="1"/>
  <c r="G69" i="3"/>
  <c r="J69" i="3" s="1"/>
  <c r="G70" i="3"/>
  <c r="J70" i="3" s="1"/>
  <c r="G71" i="3"/>
  <c r="J71" i="3" s="1"/>
  <c r="G72" i="3"/>
  <c r="J72" i="3" s="1"/>
  <c r="G96" i="3"/>
  <c r="J96" i="3" s="1"/>
  <c r="G97" i="3"/>
  <c r="J97" i="3" s="1"/>
  <c r="G98" i="3"/>
  <c r="J98" i="3" s="1"/>
  <c r="G99" i="3"/>
  <c r="J99" i="3" s="1"/>
  <c r="G100" i="3"/>
  <c r="J100" i="3" s="1"/>
  <c r="G101" i="3"/>
  <c r="J101" i="3" s="1"/>
  <c r="G102" i="3"/>
  <c r="J102" i="3" s="1"/>
  <c r="G103" i="3"/>
  <c r="J103" i="3" s="1"/>
  <c r="G104" i="3"/>
  <c r="J104" i="3" s="1"/>
  <c r="G105" i="3"/>
  <c r="J105" i="3" s="1"/>
  <c r="G106" i="3"/>
  <c r="J106" i="3" s="1"/>
  <c r="G87" i="3"/>
  <c r="J87" i="3" s="1"/>
  <c r="G88" i="3"/>
  <c r="J88" i="3" s="1"/>
  <c r="G89" i="3"/>
  <c r="J89" i="3" s="1"/>
  <c r="G90" i="3"/>
  <c r="J90" i="3" s="1"/>
  <c r="G91" i="3"/>
  <c r="J91" i="3" s="1"/>
  <c r="G92" i="3"/>
  <c r="J92" i="3" s="1"/>
  <c r="G93" i="3"/>
  <c r="J93" i="3" s="1"/>
  <c r="G94" i="3"/>
  <c r="J94" i="3" s="1"/>
  <c r="G95" i="3"/>
  <c r="J95" i="3" s="1"/>
  <c r="G107" i="3"/>
  <c r="J107" i="3" s="1"/>
  <c r="G108" i="3"/>
  <c r="J108" i="3" s="1"/>
  <c r="G109" i="3"/>
  <c r="J109" i="3" s="1"/>
  <c r="G110" i="3"/>
  <c r="J110" i="3" s="1"/>
  <c r="G111" i="3"/>
  <c r="J111" i="3" s="1"/>
  <c r="G112" i="3"/>
  <c r="J112" i="3" s="1"/>
  <c r="G113" i="3"/>
  <c r="J113" i="3" s="1"/>
  <c r="G114" i="3"/>
  <c r="J114" i="3" s="1"/>
  <c r="G115" i="3"/>
  <c r="J115" i="3" s="1"/>
  <c r="G116" i="3"/>
  <c r="J116" i="3" s="1"/>
  <c r="G117" i="3"/>
  <c r="J117" i="3" s="1"/>
  <c r="G118" i="3"/>
  <c r="J118" i="3" s="1"/>
  <c r="G119" i="3"/>
  <c r="J119" i="3" s="1"/>
  <c r="G120" i="3"/>
  <c r="J120" i="3" s="1"/>
  <c r="G6" i="3"/>
  <c r="J6" i="3" s="1"/>
  <c r="G7" i="3"/>
  <c r="J7" i="3" s="1"/>
  <c r="G8" i="3"/>
  <c r="J8" i="3" s="1"/>
  <c r="G9" i="3"/>
  <c r="J9" i="3" s="1"/>
  <c r="G10" i="3"/>
  <c r="J10" i="3" s="1"/>
  <c r="G11" i="3"/>
  <c r="J11" i="3" s="1"/>
  <c r="G5" i="3"/>
  <c r="J5" i="3" s="1"/>
  <c r="N4" i="1"/>
  <c r="U94" i="1"/>
  <c r="U4" i="1"/>
  <c r="J187" i="3" l="1"/>
  <c r="H13" i="4" s="1"/>
  <c r="I187" i="3"/>
  <c r="F13" i="4" s="1"/>
  <c r="U111" i="1"/>
  <c r="S111" i="1"/>
  <c r="V111" i="1" s="1"/>
  <c r="S110" i="1"/>
  <c r="V110" i="1" s="1"/>
  <c r="U110" i="1"/>
  <c r="W111" i="1" l="1"/>
  <c r="W110" i="1"/>
  <c r="U29" i="1"/>
  <c r="U55" i="1"/>
  <c r="S55" i="1"/>
  <c r="V55" i="1" s="1"/>
  <c r="W55" i="1" l="1"/>
  <c r="U124" i="1"/>
  <c r="S124" i="1"/>
  <c r="W124" i="1" s="1"/>
  <c r="V124" i="1" l="1"/>
  <c r="S24" i="1"/>
  <c r="V24" i="1" s="1"/>
  <c r="U24" i="1"/>
  <c r="S25" i="1"/>
  <c r="V25" i="1" s="1"/>
  <c r="U25" i="1"/>
  <c r="S26" i="1"/>
  <c r="V26" i="1" s="1"/>
  <c r="U26" i="1"/>
  <c r="S27" i="1"/>
  <c r="V27" i="1" s="1"/>
  <c r="U27" i="1"/>
  <c r="S28" i="1"/>
  <c r="V28" i="1" s="1"/>
  <c r="U28" i="1"/>
  <c r="W27" i="1" l="1"/>
  <c r="W28" i="1"/>
  <c r="W24" i="1"/>
  <c r="W25" i="1"/>
  <c r="W26" i="1"/>
  <c r="U138" i="1"/>
  <c r="U139" i="1"/>
  <c r="U140" i="1"/>
  <c r="U141" i="1"/>
  <c r="S141" i="1"/>
  <c r="V141" i="1" s="1"/>
  <c r="S140" i="1"/>
  <c r="W140" i="1" s="1"/>
  <c r="S139" i="1"/>
  <c r="V139" i="1" s="1"/>
  <c r="S138" i="1"/>
  <c r="V138" i="1" s="1"/>
  <c r="U173" i="1"/>
  <c r="S107" i="1"/>
  <c r="W107" i="1" s="1"/>
  <c r="V140" i="1" l="1"/>
  <c r="W141" i="1"/>
  <c r="W139" i="1"/>
  <c r="W138" i="1"/>
  <c r="V107" i="1"/>
  <c r="U182" i="1"/>
  <c r="U180" i="1"/>
  <c r="U178" i="1"/>
  <c r="U177" i="1"/>
  <c r="U176" i="1"/>
  <c r="U175" i="1"/>
  <c r="U174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49" i="1"/>
  <c r="U148" i="1"/>
  <c r="U147" i="1"/>
  <c r="U146" i="1"/>
  <c r="U145" i="1"/>
  <c r="U144" i="1"/>
  <c r="U143" i="1"/>
  <c r="U142" i="1"/>
  <c r="U137" i="1"/>
  <c r="U136" i="1"/>
  <c r="U135" i="1"/>
  <c r="U134" i="1"/>
  <c r="U133" i="1"/>
  <c r="U131" i="1"/>
  <c r="U130" i="1"/>
  <c r="U129" i="1"/>
  <c r="U128" i="1"/>
  <c r="U126" i="1"/>
  <c r="U125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09" i="1"/>
  <c r="U108" i="1"/>
  <c r="U107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5" i="1"/>
  <c r="U96" i="1"/>
  <c r="U97" i="1"/>
  <c r="U98" i="1"/>
  <c r="U99" i="1"/>
  <c r="U100" i="1"/>
  <c r="U101" i="1"/>
  <c r="U102" i="1"/>
  <c r="U103" i="1"/>
  <c r="U104" i="1"/>
  <c r="S9" i="1" l="1"/>
  <c r="W9" i="1" l="1"/>
  <c r="V9" i="1"/>
  <c r="S123" i="1"/>
  <c r="S122" i="1"/>
  <c r="S121" i="1"/>
  <c r="S120" i="1"/>
  <c r="W123" i="1" l="1"/>
  <c r="V123" i="1"/>
  <c r="V120" i="1"/>
  <c r="W120" i="1"/>
  <c r="V121" i="1"/>
  <c r="W121" i="1"/>
  <c r="V122" i="1"/>
  <c r="W122" i="1"/>
  <c r="S60" i="1"/>
  <c r="V60" i="1" l="1"/>
  <c r="W60" i="1"/>
  <c r="B174" i="1"/>
  <c r="B175" i="1" s="1"/>
  <c r="B176" i="1" s="1"/>
  <c r="B177" i="1" s="1"/>
  <c r="B178" i="1" s="1"/>
  <c r="Q183" i="1"/>
  <c r="S182" i="1"/>
  <c r="S180" i="1"/>
  <c r="S173" i="1"/>
  <c r="S178" i="1"/>
  <c r="S177" i="1"/>
  <c r="S176" i="1"/>
  <c r="S175" i="1"/>
  <c r="S174" i="1"/>
  <c r="V173" i="1" l="1"/>
  <c r="W173" i="1"/>
  <c r="W180" i="1"/>
  <c r="V180" i="1"/>
  <c r="W175" i="1"/>
  <c r="V175" i="1"/>
  <c r="V174" i="1"/>
  <c r="W174" i="1"/>
  <c r="V178" i="1"/>
  <c r="W178" i="1"/>
  <c r="V176" i="1"/>
  <c r="W176" i="1"/>
  <c r="W177" i="1"/>
  <c r="V177" i="1"/>
  <c r="W182" i="1"/>
  <c r="V182" i="1"/>
  <c r="S5" i="1"/>
  <c r="W5" i="1" s="1"/>
  <c r="V5" i="1" l="1"/>
  <c r="B134" i="1"/>
  <c r="Q2" i="1"/>
  <c r="S171" i="1"/>
  <c r="S170" i="1"/>
  <c r="S169" i="1"/>
  <c r="S168" i="1"/>
  <c r="V168" i="1" s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42" i="1"/>
  <c r="B152" i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S149" i="1"/>
  <c r="S148" i="1"/>
  <c r="S147" i="1"/>
  <c r="S146" i="1"/>
  <c r="S145" i="1"/>
  <c r="S144" i="1"/>
  <c r="S143" i="1"/>
  <c r="S137" i="1"/>
  <c r="S136" i="1"/>
  <c r="S135" i="1"/>
  <c r="S134" i="1"/>
  <c r="S133" i="1"/>
  <c r="S126" i="1"/>
  <c r="S125" i="1"/>
  <c r="S119" i="1"/>
  <c r="S118" i="1"/>
  <c r="S131" i="1"/>
  <c r="S130" i="1"/>
  <c r="S129" i="1"/>
  <c r="S128" i="1"/>
  <c r="B129" i="1"/>
  <c r="B130" i="1" s="1"/>
  <c r="B131" i="1" s="1"/>
  <c r="S108" i="1"/>
  <c r="S109" i="1"/>
  <c r="S112" i="1"/>
  <c r="S113" i="1"/>
  <c r="S114" i="1"/>
  <c r="S115" i="1"/>
  <c r="S116" i="1"/>
  <c r="S117" i="1"/>
  <c r="B108" i="1"/>
  <c r="B109" i="1" s="1"/>
  <c r="B110" i="1" s="1"/>
  <c r="B112" i="1" s="1"/>
  <c r="B113" i="1" s="1"/>
  <c r="B114" i="1" s="1"/>
  <c r="B115" i="1" s="1"/>
  <c r="B116" i="1" s="1"/>
  <c r="B117" i="1" s="1"/>
  <c r="B118" i="1" s="1"/>
  <c r="B119" i="1" s="1"/>
  <c r="B5" i="1"/>
  <c r="B6" i="1" s="1"/>
  <c r="B7" i="1" s="1"/>
  <c r="B8" i="1" s="1"/>
  <c r="S6" i="1"/>
  <c r="W6" i="1" s="1"/>
  <c r="S7" i="1"/>
  <c r="S8" i="1"/>
  <c r="W8" i="1" s="1"/>
  <c r="S10" i="1"/>
  <c r="S11" i="1"/>
  <c r="S12" i="1"/>
  <c r="S13" i="1"/>
  <c r="S14" i="1"/>
  <c r="S15" i="1"/>
  <c r="S16" i="1"/>
  <c r="S17" i="1"/>
  <c r="S18" i="1"/>
  <c r="S29" i="1"/>
  <c r="S30" i="1"/>
  <c r="S31" i="1"/>
  <c r="S32" i="1"/>
  <c r="S33" i="1"/>
  <c r="S19" i="1"/>
  <c r="S20" i="1"/>
  <c r="S21" i="1"/>
  <c r="S22" i="1"/>
  <c r="S2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6" i="1"/>
  <c r="S57" i="1"/>
  <c r="S58" i="1"/>
  <c r="S59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4" i="1"/>
  <c r="W4" i="1" s="1"/>
  <c r="V128" i="1" l="1"/>
  <c r="W128" i="1"/>
  <c r="V145" i="1"/>
  <c r="W145" i="1"/>
  <c r="V152" i="1"/>
  <c r="W152" i="1"/>
  <c r="V156" i="1"/>
  <c r="W156" i="1"/>
  <c r="V164" i="1"/>
  <c r="W164" i="1"/>
  <c r="W168" i="1"/>
  <c r="W153" i="1"/>
  <c r="V153" i="1"/>
  <c r="W157" i="1"/>
  <c r="V157" i="1"/>
  <c r="W161" i="1"/>
  <c r="V161" i="1"/>
  <c r="W165" i="1"/>
  <c r="V165" i="1"/>
  <c r="W169" i="1"/>
  <c r="V169" i="1"/>
  <c r="W134" i="1"/>
  <c r="V134" i="1"/>
  <c r="V143" i="1"/>
  <c r="W143" i="1"/>
  <c r="V147" i="1"/>
  <c r="W147" i="1"/>
  <c r="W142" i="1"/>
  <c r="V142" i="1"/>
  <c r="V154" i="1"/>
  <c r="W154" i="1"/>
  <c r="V158" i="1"/>
  <c r="W158" i="1"/>
  <c r="V162" i="1"/>
  <c r="W162" i="1"/>
  <c r="V166" i="1"/>
  <c r="W166" i="1"/>
  <c r="V170" i="1"/>
  <c r="W170" i="1"/>
  <c r="V4" i="1"/>
  <c r="W136" i="1"/>
  <c r="V136" i="1"/>
  <c r="V149" i="1"/>
  <c r="W149" i="1"/>
  <c r="V160" i="1"/>
  <c r="W160" i="1"/>
  <c r="V133" i="1"/>
  <c r="W133" i="1"/>
  <c r="V137" i="1"/>
  <c r="W137" i="1"/>
  <c r="W146" i="1"/>
  <c r="V146" i="1"/>
  <c r="V135" i="1"/>
  <c r="W135" i="1"/>
  <c r="W144" i="1"/>
  <c r="V144" i="1"/>
  <c r="W148" i="1"/>
  <c r="V148" i="1"/>
  <c r="W151" i="1"/>
  <c r="V151" i="1"/>
  <c r="W155" i="1"/>
  <c r="V155" i="1"/>
  <c r="W159" i="1"/>
  <c r="V159" i="1"/>
  <c r="W163" i="1"/>
  <c r="V163" i="1"/>
  <c r="W167" i="1"/>
  <c r="V167" i="1"/>
  <c r="W171" i="1"/>
  <c r="V171" i="1"/>
  <c r="V90" i="1"/>
  <c r="W90" i="1"/>
  <c r="V78" i="1"/>
  <c r="W78" i="1"/>
  <c r="V66" i="1"/>
  <c r="W66" i="1"/>
  <c r="W52" i="1"/>
  <c r="V52" i="1"/>
  <c r="W44" i="1"/>
  <c r="V44" i="1"/>
  <c r="V22" i="1"/>
  <c r="W22" i="1"/>
  <c r="V15" i="1"/>
  <c r="W15" i="1"/>
  <c r="V6" i="1"/>
  <c r="V108" i="1"/>
  <c r="W108" i="1"/>
  <c r="V125" i="1"/>
  <c r="W125" i="1"/>
  <c r="W101" i="1"/>
  <c r="V101" i="1"/>
  <c r="W97" i="1"/>
  <c r="V97" i="1"/>
  <c r="W93" i="1"/>
  <c r="V93" i="1"/>
  <c r="W89" i="1"/>
  <c r="V89" i="1"/>
  <c r="W85" i="1"/>
  <c r="V85" i="1"/>
  <c r="W81" i="1"/>
  <c r="V81" i="1"/>
  <c r="W77" i="1"/>
  <c r="V77" i="1"/>
  <c r="W73" i="1"/>
  <c r="V73" i="1"/>
  <c r="W69" i="1"/>
  <c r="V69" i="1"/>
  <c r="W65" i="1"/>
  <c r="V65" i="1"/>
  <c r="W61" i="1"/>
  <c r="V61" i="1"/>
  <c r="V56" i="1"/>
  <c r="W56" i="1"/>
  <c r="V51" i="1"/>
  <c r="W51" i="1"/>
  <c r="V47" i="1"/>
  <c r="W47" i="1"/>
  <c r="V43" i="1"/>
  <c r="W43" i="1"/>
  <c r="V39" i="1"/>
  <c r="W39" i="1"/>
  <c r="V35" i="1"/>
  <c r="W35" i="1"/>
  <c r="W21" i="1"/>
  <c r="V21" i="1"/>
  <c r="V32" i="1"/>
  <c r="W32" i="1"/>
  <c r="V18" i="1"/>
  <c r="W18" i="1"/>
  <c r="V14" i="1"/>
  <c r="W14" i="1"/>
  <c r="V10" i="1"/>
  <c r="W10" i="1"/>
  <c r="V116" i="1"/>
  <c r="W116" i="1"/>
  <c r="V112" i="1"/>
  <c r="W112" i="1"/>
  <c r="W131" i="1"/>
  <c r="V131" i="1"/>
  <c r="V126" i="1"/>
  <c r="W126" i="1"/>
  <c r="V98" i="1"/>
  <c r="W98" i="1"/>
  <c r="V86" i="1"/>
  <c r="W86" i="1"/>
  <c r="V74" i="1"/>
  <c r="W74" i="1"/>
  <c r="W57" i="1"/>
  <c r="V57" i="1"/>
  <c r="W40" i="1"/>
  <c r="V40" i="1"/>
  <c r="V33" i="1"/>
  <c r="W33" i="1"/>
  <c r="V117" i="1"/>
  <c r="W117" i="1"/>
  <c r="W104" i="1"/>
  <c r="V104" i="1"/>
  <c r="V96" i="1"/>
  <c r="W96" i="1"/>
  <c r="V88" i="1"/>
  <c r="W88" i="1"/>
  <c r="V80" i="1"/>
  <c r="W80" i="1"/>
  <c r="V72" i="1"/>
  <c r="W72" i="1"/>
  <c r="V68" i="1"/>
  <c r="W68" i="1"/>
  <c r="V64" i="1"/>
  <c r="W64" i="1"/>
  <c r="W59" i="1"/>
  <c r="V59" i="1"/>
  <c r="W54" i="1"/>
  <c r="V54" i="1"/>
  <c r="W50" i="1"/>
  <c r="V50" i="1"/>
  <c r="W46" i="1"/>
  <c r="V46" i="1"/>
  <c r="W42" i="1"/>
  <c r="V42" i="1"/>
  <c r="W38" i="1"/>
  <c r="V38" i="1"/>
  <c r="W34" i="1"/>
  <c r="V34" i="1"/>
  <c r="V20" i="1"/>
  <c r="W20" i="1"/>
  <c r="V31" i="1"/>
  <c r="W31" i="1"/>
  <c r="W17" i="1"/>
  <c r="V17" i="1"/>
  <c r="W13" i="1"/>
  <c r="V13" i="1"/>
  <c r="V8" i="1"/>
  <c r="W115" i="1"/>
  <c r="V115" i="1"/>
  <c r="V118" i="1"/>
  <c r="W118" i="1"/>
  <c r="V102" i="1"/>
  <c r="W102" i="1"/>
  <c r="V94" i="1"/>
  <c r="W94" i="1"/>
  <c r="V82" i="1"/>
  <c r="W82" i="1"/>
  <c r="V70" i="1"/>
  <c r="W70" i="1"/>
  <c r="V62" i="1"/>
  <c r="W62" i="1"/>
  <c r="W48" i="1"/>
  <c r="V48" i="1"/>
  <c r="V36" i="1"/>
  <c r="W36" i="1"/>
  <c r="V29" i="1"/>
  <c r="W29" i="1"/>
  <c r="V11" i="1"/>
  <c r="W11" i="1"/>
  <c r="V113" i="1"/>
  <c r="W113" i="1"/>
  <c r="V130" i="1"/>
  <c r="W130" i="1"/>
  <c r="V100" i="1"/>
  <c r="W100" i="1"/>
  <c r="V92" i="1"/>
  <c r="W92" i="1"/>
  <c r="V84" i="1"/>
  <c r="W84" i="1"/>
  <c r="V76" i="1"/>
  <c r="W76" i="1"/>
  <c r="V103" i="1"/>
  <c r="W103" i="1"/>
  <c r="W99" i="1"/>
  <c r="V99" i="1"/>
  <c r="W95" i="1"/>
  <c r="V95" i="1"/>
  <c r="W91" i="1"/>
  <c r="V91" i="1"/>
  <c r="W87" i="1"/>
  <c r="V87" i="1"/>
  <c r="W83" i="1"/>
  <c r="V83" i="1"/>
  <c r="W79" i="1"/>
  <c r="V79" i="1"/>
  <c r="W75" i="1"/>
  <c r="V75" i="1"/>
  <c r="W71" i="1"/>
  <c r="V71" i="1"/>
  <c r="W67" i="1"/>
  <c r="V67" i="1"/>
  <c r="W63" i="1"/>
  <c r="V63" i="1"/>
  <c r="V58" i="1"/>
  <c r="W58" i="1"/>
  <c r="V53" i="1"/>
  <c r="W53" i="1"/>
  <c r="V49" i="1"/>
  <c r="W49" i="1"/>
  <c r="V45" i="1"/>
  <c r="W45" i="1"/>
  <c r="V41" i="1"/>
  <c r="W41" i="1"/>
  <c r="V37" i="1"/>
  <c r="W37" i="1"/>
  <c r="V23" i="1"/>
  <c r="W23" i="1"/>
  <c r="V19" i="1"/>
  <c r="W19" i="1"/>
  <c r="W30" i="1"/>
  <c r="V30" i="1"/>
  <c r="V16" i="1"/>
  <c r="W16" i="1"/>
  <c r="V12" i="1"/>
  <c r="W12" i="1"/>
  <c r="V7" i="1"/>
  <c r="W7" i="1"/>
  <c r="W183" i="1" s="1"/>
  <c r="W2" i="1" s="1"/>
  <c r="V114" i="1"/>
  <c r="W114" i="1"/>
  <c r="V109" i="1"/>
  <c r="W109" i="1"/>
  <c r="V129" i="1"/>
  <c r="W129" i="1"/>
  <c r="W119" i="1"/>
  <c r="V119" i="1"/>
  <c r="B9" i="1"/>
  <c r="B10" i="1" s="1"/>
  <c r="B11" i="1" s="1"/>
  <c r="B12" i="1" s="1"/>
  <c r="B13" i="1" s="1"/>
  <c r="B14" i="1" s="1"/>
  <c r="B15" i="1" s="1"/>
  <c r="B16" i="1" s="1"/>
  <c r="B17" i="1" s="1"/>
  <c r="B18" i="1" s="1"/>
  <c r="B29" i="1" s="1"/>
  <c r="B30" i="1" s="1"/>
  <c r="B31" i="1" s="1"/>
  <c r="B32" i="1" s="1"/>
  <c r="B33" i="1" s="1"/>
  <c r="B19" i="1" s="1"/>
  <c r="B20" i="1" s="1"/>
  <c r="B21" i="1" s="1"/>
  <c r="B22" i="1" s="1"/>
  <c r="B2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35" i="1"/>
  <c r="B136" i="1" s="1"/>
  <c r="B137" i="1" s="1"/>
  <c r="B120" i="1"/>
  <c r="B121" i="1" s="1"/>
  <c r="B122" i="1" s="1"/>
  <c r="B123" i="1" s="1"/>
  <c r="B125" i="1" s="1"/>
  <c r="B126" i="1" s="1"/>
  <c r="S183" i="1"/>
  <c r="S2" i="1" s="1"/>
  <c r="B138" i="1" l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V183" i="1"/>
  <c r="V2" i="1" s="1"/>
  <c r="U183" i="1" l="1"/>
  <c r="U2" i="1" s="1"/>
  <c r="C13" i="4" l="1"/>
  <c r="K13" i="4" s="1" a="1"/>
  <c r="K13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<sst xmlns="http://schemas.openxmlformats.org/spreadsheetml/2006/main" count="1085" uniqueCount="570">
  <si>
    <t>№</t>
  </si>
  <si>
    <t>Артикул</t>
  </si>
  <si>
    <t>Наименование</t>
  </si>
  <si>
    <t>Вес изделия, кг</t>
  </si>
  <si>
    <t>Заказ ШТУК</t>
  </si>
  <si>
    <t>Кол-во в кор.</t>
  </si>
  <si>
    <t>Объем</t>
  </si>
  <si>
    <t>вес</t>
  </si>
  <si>
    <t>Искусственные елки</t>
  </si>
  <si>
    <t>Ст110</t>
  </si>
  <si>
    <t>Ст140</t>
  </si>
  <si>
    <t>Ст160</t>
  </si>
  <si>
    <t>Стандарт 160</t>
  </si>
  <si>
    <t>Ст190</t>
  </si>
  <si>
    <t>Стандарт 190</t>
  </si>
  <si>
    <t>Ст220</t>
  </si>
  <si>
    <t>Стандарт 220</t>
  </si>
  <si>
    <t>Ст250</t>
  </si>
  <si>
    <t>Стандарт 250</t>
  </si>
  <si>
    <t>У100</t>
  </si>
  <si>
    <t>Уральская 100</t>
  </si>
  <si>
    <t>У130</t>
  </si>
  <si>
    <t>Уральская 130</t>
  </si>
  <si>
    <t>У150</t>
  </si>
  <si>
    <t>Уральская 150</t>
  </si>
  <si>
    <t>У180</t>
  </si>
  <si>
    <t>Уральская 180</t>
  </si>
  <si>
    <t>У220</t>
  </si>
  <si>
    <t>Уральская 220</t>
  </si>
  <si>
    <t>У250</t>
  </si>
  <si>
    <t>Уральская 250</t>
  </si>
  <si>
    <t>У400</t>
  </si>
  <si>
    <t>Уральская 400</t>
  </si>
  <si>
    <t>У500</t>
  </si>
  <si>
    <t>Уральская 500</t>
  </si>
  <si>
    <t>Кар120</t>
  </si>
  <si>
    <t>Карпатская 120</t>
  </si>
  <si>
    <t>Кар150</t>
  </si>
  <si>
    <t>Карпатская 150</t>
  </si>
  <si>
    <t>Кар180</t>
  </si>
  <si>
    <t>Карпатская 180</t>
  </si>
  <si>
    <t>Кар220</t>
  </si>
  <si>
    <t>Карпатская 210</t>
  </si>
  <si>
    <t>Кар250</t>
  </si>
  <si>
    <t>Карпатская 250</t>
  </si>
  <si>
    <t>К100</t>
  </si>
  <si>
    <t>Королева 100</t>
  </si>
  <si>
    <t>К140</t>
  </si>
  <si>
    <t>Королева 140</t>
  </si>
  <si>
    <t>К160</t>
  </si>
  <si>
    <t>Королева 160</t>
  </si>
  <si>
    <t>К180</t>
  </si>
  <si>
    <t>Королева 180</t>
  </si>
  <si>
    <t>К200</t>
  </si>
  <si>
    <t>Королева 200</t>
  </si>
  <si>
    <t>КБ120</t>
  </si>
  <si>
    <t>Королева белоснежная 120</t>
  </si>
  <si>
    <t>КБ150</t>
  </si>
  <si>
    <t>Королева белоснежная 150</t>
  </si>
  <si>
    <t>КБ180</t>
  </si>
  <si>
    <t>Королева белоснежная 180</t>
  </si>
  <si>
    <t>КБ220</t>
  </si>
  <si>
    <t>Королева белоснежная 220</t>
  </si>
  <si>
    <t>КБ250</t>
  </si>
  <si>
    <t>Королева белоснежная 250</t>
  </si>
  <si>
    <t>КБ300</t>
  </si>
  <si>
    <t>Королева белоснежная 300</t>
  </si>
  <si>
    <t>КВ120</t>
  </si>
  <si>
    <t>Королева весна 120</t>
  </si>
  <si>
    <t>Королева весна 150</t>
  </si>
  <si>
    <t>КВ180</t>
  </si>
  <si>
    <t>Королева весна 180</t>
  </si>
  <si>
    <t>КВ220</t>
  </si>
  <si>
    <t>Королева весна 220</t>
  </si>
  <si>
    <t>КВ250</t>
  </si>
  <si>
    <t>Королева весна 250</t>
  </si>
  <si>
    <t>КВ300</t>
  </si>
  <si>
    <t>Королева весна 300</t>
  </si>
  <si>
    <t>КП100</t>
  </si>
  <si>
    <t>Королева премиум 100</t>
  </si>
  <si>
    <t>КП120</t>
  </si>
  <si>
    <t>Королева премиум 120</t>
  </si>
  <si>
    <t>КП150</t>
  </si>
  <si>
    <t>Королева премиум 150</t>
  </si>
  <si>
    <t>КП180</t>
  </si>
  <si>
    <t>Королева премиум 180</t>
  </si>
  <si>
    <t>КП220</t>
  </si>
  <si>
    <t>Королева премиум 220</t>
  </si>
  <si>
    <t>КП250</t>
  </si>
  <si>
    <t>Королева премиум 250</t>
  </si>
  <si>
    <t>КП300</t>
  </si>
  <si>
    <t>Королева премиум 300</t>
  </si>
  <si>
    <t>КПУ400</t>
  </si>
  <si>
    <t>Королева премиум 400</t>
  </si>
  <si>
    <t>КПУ500</t>
  </si>
  <si>
    <t>Королева премиум 500</t>
  </si>
  <si>
    <t>Т120</t>
  </si>
  <si>
    <t>Т150</t>
  </si>
  <si>
    <t>Таежная 150</t>
  </si>
  <si>
    <t>Т190</t>
  </si>
  <si>
    <t>Таежная 190</t>
  </si>
  <si>
    <t>Т220</t>
  </si>
  <si>
    <t>Таежная 220</t>
  </si>
  <si>
    <t>Т270</t>
  </si>
  <si>
    <t>Таежная 270</t>
  </si>
  <si>
    <t>М120</t>
  </si>
  <si>
    <t>М150</t>
  </si>
  <si>
    <t>Московская 150</t>
  </si>
  <si>
    <t>М180</t>
  </si>
  <si>
    <t>Московская 180</t>
  </si>
  <si>
    <t>М220</t>
  </si>
  <si>
    <t>Московская 220</t>
  </si>
  <si>
    <t>Б100</t>
  </si>
  <si>
    <t>Б120</t>
  </si>
  <si>
    <t>Б150</t>
  </si>
  <si>
    <t>Б180</t>
  </si>
  <si>
    <t>Б220</t>
  </si>
  <si>
    <t>Б250</t>
  </si>
  <si>
    <t>Б300</t>
  </si>
  <si>
    <t>Эл150</t>
  </si>
  <si>
    <t>Элитная 150</t>
  </si>
  <si>
    <t>Эл180</t>
  </si>
  <si>
    <t>Элитная 180</t>
  </si>
  <si>
    <t>Эл220</t>
  </si>
  <si>
    <t>Элитная 220</t>
  </si>
  <si>
    <t>Эл250</t>
  </si>
  <si>
    <t>Элитная 250</t>
  </si>
  <si>
    <t>Р150</t>
  </si>
  <si>
    <t>Р180</t>
  </si>
  <si>
    <t>Рождественская 180</t>
  </si>
  <si>
    <t>Р220</t>
  </si>
  <si>
    <t>Рождественская 220</t>
  </si>
  <si>
    <t>Р250</t>
  </si>
  <si>
    <t>Рождественская 250</t>
  </si>
  <si>
    <t>СС100</t>
  </si>
  <si>
    <t>Сосна снежная 100</t>
  </si>
  <si>
    <t>СС140</t>
  </si>
  <si>
    <t>Сосна снежная 140</t>
  </si>
  <si>
    <t>СС180</t>
  </si>
  <si>
    <t>Сосна снежная 180</t>
  </si>
  <si>
    <t>СС220</t>
  </si>
  <si>
    <t>Сосна снежная 220</t>
  </si>
  <si>
    <t>СП100</t>
  </si>
  <si>
    <t>Сосна пушистая 100</t>
  </si>
  <si>
    <t>СП140</t>
  </si>
  <si>
    <t>Сосна пушистая 140</t>
  </si>
  <si>
    <t>СП180</t>
  </si>
  <si>
    <t>Сосна пушистая 180</t>
  </si>
  <si>
    <t>СП220</t>
  </si>
  <si>
    <t>Сосна пушистая 220</t>
  </si>
  <si>
    <t>Ал150</t>
  </si>
  <si>
    <t>Альпийская 150</t>
  </si>
  <si>
    <t>Ал180</t>
  </si>
  <si>
    <t>Альпийская 180</t>
  </si>
  <si>
    <t>Ал220</t>
  </si>
  <si>
    <t>Альпийская 220</t>
  </si>
  <si>
    <t>Ал250</t>
  </si>
  <si>
    <t>Альпийская 250</t>
  </si>
  <si>
    <t>Ал270</t>
  </si>
  <si>
    <t>Альпийская 270</t>
  </si>
  <si>
    <t>Ал300</t>
  </si>
  <si>
    <t>Альпийская 300</t>
  </si>
  <si>
    <t>Крем150</t>
  </si>
  <si>
    <t>Кремлевская 150</t>
  </si>
  <si>
    <t>Крем180</t>
  </si>
  <si>
    <t>Кремлевская 180</t>
  </si>
  <si>
    <t>Крем220</t>
  </si>
  <si>
    <t>Кремлевская 220</t>
  </si>
  <si>
    <t>Крем250</t>
  </si>
  <si>
    <t>Кремлевская 250</t>
  </si>
  <si>
    <t>Крем300</t>
  </si>
  <si>
    <t>Кремлевская 300</t>
  </si>
  <si>
    <t>з180</t>
  </si>
  <si>
    <t>Звездная-BLE06-3911T-180</t>
  </si>
  <si>
    <t>з210</t>
  </si>
  <si>
    <t>Звездная-BLE07-5689TT-210</t>
  </si>
  <si>
    <t>Гирлянда SN0908-195T(270*20)</t>
  </si>
  <si>
    <t>Гирлянда SN0910-195T(270*26)</t>
  </si>
  <si>
    <t>Гирлянда ЛЭД SN0910-195T-50L(270*26)</t>
  </si>
  <si>
    <t>Кол-во мест</t>
  </si>
  <si>
    <t>Г270*20</t>
  </si>
  <si>
    <t>Г270*26</t>
  </si>
  <si>
    <t>ГЛ270*26</t>
  </si>
  <si>
    <t>ЛТР</t>
  </si>
  <si>
    <t>Ледянка треугольная 43х37х7см</t>
  </si>
  <si>
    <t>ЛЕДПЛ</t>
  </si>
  <si>
    <t>Ледянка с ручкой  Д47х36</t>
  </si>
  <si>
    <t>ЛСР</t>
  </si>
  <si>
    <t>Ледянка с ручкой Д34</t>
  </si>
  <si>
    <t>ЛЕДКР</t>
  </si>
  <si>
    <t>Ледяка круглая Д36</t>
  </si>
  <si>
    <t>МЛ1</t>
  </si>
  <si>
    <t>Мини лыжи с пласт.ремешком</t>
  </si>
  <si>
    <t>МЛ2</t>
  </si>
  <si>
    <t>Мини лыжи с капроновым ремешком</t>
  </si>
  <si>
    <t>РДП80</t>
  </si>
  <si>
    <t>Лопатка детская с деревянной ручкой 80 см</t>
  </si>
  <si>
    <t>ЛП49</t>
  </si>
  <si>
    <t>Лопатка пластм. 49 см</t>
  </si>
  <si>
    <t>ЛД60</t>
  </si>
  <si>
    <t>Лопатка деревянная 60 см</t>
  </si>
  <si>
    <t>ЛД75</t>
  </si>
  <si>
    <t>Лопатка деревянная 75 см с пластиковой ручкой</t>
  </si>
  <si>
    <t>М50</t>
  </si>
  <si>
    <t xml:space="preserve">Мишура диаметр 50 мм.      </t>
  </si>
  <si>
    <t>М70</t>
  </si>
  <si>
    <t xml:space="preserve">Мишура диаметр 70 мм.    </t>
  </si>
  <si>
    <t>М100</t>
  </si>
  <si>
    <t xml:space="preserve">Мишура диаметр 100 мм.    </t>
  </si>
  <si>
    <t xml:space="preserve">Мишура диаметр 120 мм.    </t>
  </si>
  <si>
    <t>200х5</t>
  </si>
  <si>
    <t>200х7</t>
  </si>
  <si>
    <t>200х10</t>
  </si>
  <si>
    <t>200х12</t>
  </si>
  <si>
    <t>С70</t>
  </si>
  <si>
    <t>Сачок с деревянной ручкой</t>
  </si>
  <si>
    <t>ЛС1,5</t>
  </si>
  <si>
    <t>Лейка садовая 1,5 л</t>
  </si>
  <si>
    <t>СД1,5</t>
  </si>
  <si>
    <t>Лейка с раструбом 1,5 л</t>
  </si>
  <si>
    <t>ЛБ5</t>
  </si>
  <si>
    <t>Лейка 5 л</t>
  </si>
  <si>
    <t xml:space="preserve">ЛБ8 </t>
  </si>
  <si>
    <t>Лейка 8 л</t>
  </si>
  <si>
    <t>ЛБ10</t>
  </si>
  <si>
    <t>Лейка 10 л</t>
  </si>
  <si>
    <t>ЛИ10</t>
  </si>
  <si>
    <t>ЛИ12</t>
  </si>
  <si>
    <t>Лейка 12 л</t>
  </si>
  <si>
    <t>КФ25/10</t>
  </si>
  <si>
    <t xml:space="preserve">Кисть флейцевая № 25/14 </t>
  </si>
  <si>
    <t>КФ30/14</t>
  </si>
  <si>
    <t>Кисть флейцевая № 30/14</t>
  </si>
  <si>
    <t>КФ40/14</t>
  </si>
  <si>
    <t>Кисть флейцевая № 40/14</t>
  </si>
  <si>
    <t>КФ50/14</t>
  </si>
  <si>
    <t>Кисть флейцевая № 50/14</t>
  </si>
  <si>
    <t>КФ60/14</t>
  </si>
  <si>
    <t>Кисть флейцевая № 60/14</t>
  </si>
  <si>
    <t>КФ75/14</t>
  </si>
  <si>
    <t>Кисть флейцевая № 75/14</t>
  </si>
  <si>
    <t>КФ90/14</t>
  </si>
  <si>
    <t>Кисть флейцевая № 90/14</t>
  </si>
  <si>
    <t>КФ100/14</t>
  </si>
  <si>
    <t>Кисть флейцевая № 100/14</t>
  </si>
  <si>
    <t>КМ30/70</t>
  </si>
  <si>
    <t>Кисть макловица 30х70</t>
  </si>
  <si>
    <t>КМ30/90</t>
  </si>
  <si>
    <t>Кисть макловица 30х90</t>
  </si>
  <si>
    <t>КМ30/110</t>
  </si>
  <si>
    <t>Кисть макловица 30х110</t>
  </si>
  <si>
    <t>КМ30/130</t>
  </si>
  <si>
    <t>Кисть макловица 30х130</t>
  </si>
  <si>
    <t>КМ40/140</t>
  </si>
  <si>
    <t>Кисть макловица 40х140</t>
  </si>
  <si>
    <t>КМ50/150</t>
  </si>
  <si>
    <t>Кисть макловица 50х150</t>
  </si>
  <si>
    <t>КМ50/180</t>
  </si>
  <si>
    <t>Кисть макловица 50х180</t>
  </si>
  <si>
    <t>КК20</t>
  </si>
  <si>
    <t xml:space="preserve">Кисть круглая 20 </t>
  </si>
  <si>
    <t>КК30</t>
  </si>
  <si>
    <t xml:space="preserve">Кисть круглая 30 </t>
  </si>
  <si>
    <t>КК40</t>
  </si>
  <si>
    <t xml:space="preserve">Кисть круглая 40 </t>
  </si>
  <si>
    <t>КК50</t>
  </si>
  <si>
    <t xml:space="preserve">Кисть круглая 50 </t>
  </si>
  <si>
    <t>КК60</t>
  </si>
  <si>
    <t xml:space="preserve">Кисть круглая 60 </t>
  </si>
  <si>
    <t>КК75</t>
  </si>
  <si>
    <t>Кисть круглая 75</t>
  </si>
  <si>
    <t>спорт</t>
  </si>
  <si>
    <r>
      <t>Сумка для обуви S</t>
    </r>
    <r>
      <rPr>
        <b/>
        <sz val="10"/>
        <rFont val="Arial Rounded MT Bold"/>
        <family val="2"/>
      </rPr>
      <t>panbond</t>
    </r>
    <r>
      <rPr>
        <sz val="10"/>
        <rFont val="Arial Rounded MT Bold"/>
        <family val="2"/>
      </rPr>
      <t xml:space="preserve"> 340*420 мм с одним шнурком</t>
    </r>
  </si>
  <si>
    <r>
      <t>Сумка для обуви S</t>
    </r>
    <r>
      <rPr>
        <b/>
        <sz val="10"/>
        <rFont val="Arial Rounded MT Bold"/>
        <family val="2"/>
      </rPr>
      <t>panbond</t>
    </r>
    <r>
      <rPr>
        <sz val="10"/>
        <rFont val="Arial Rounded MT Bold"/>
        <family val="2"/>
      </rPr>
      <t xml:space="preserve"> 340*420 мм с двумя шнурками</t>
    </r>
  </si>
  <si>
    <r>
      <t>Сумка для обуви O</t>
    </r>
    <r>
      <rPr>
        <b/>
        <sz val="10"/>
        <rFont val="Arial Rounded MT Bold"/>
        <family val="2"/>
      </rPr>
      <t>xford</t>
    </r>
    <r>
      <rPr>
        <sz val="10"/>
        <rFont val="Arial Rounded MT Bold"/>
        <family val="2"/>
      </rPr>
      <t xml:space="preserve"> 340*420 мм с одним шнурком</t>
    </r>
  </si>
  <si>
    <r>
      <t>Сумка для обуви O</t>
    </r>
    <r>
      <rPr>
        <b/>
        <sz val="10"/>
        <rFont val="Arial Rounded MT Bold"/>
        <family val="2"/>
      </rPr>
      <t>xford</t>
    </r>
    <r>
      <rPr>
        <sz val="10"/>
        <rFont val="Arial Rounded MT Bold"/>
        <family val="2"/>
      </rPr>
      <t xml:space="preserve"> 340*420 мм с двумя шнурками</t>
    </r>
  </si>
  <si>
    <r>
      <t xml:space="preserve">Сумка для обуви </t>
    </r>
    <r>
      <rPr>
        <b/>
        <sz val="10"/>
        <rFont val="Arial Rounded MT Bold"/>
        <family val="2"/>
      </rPr>
      <t>Dewspo</t>
    </r>
    <r>
      <rPr>
        <sz val="10"/>
        <rFont val="Arial Rounded MT Bold"/>
        <family val="2"/>
      </rPr>
      <t xml:space="preserve"> 340*420 мм с одним шнурком</t>
    </r>
  </si>
  <si>
    <r>
      <t xml:space="preserve">Сумка для обуви </t>
    </r>
    <r>
      <rPr>
        <b/>
        <sz val="10"/>
        <rFont val="Arial Rounded MT Bold"/>
        <family val="2"/>
      </rPr>
      <t>Dewspo</t>
    </r>
    <r>
      <rPr>
        <sz val="10"/>
        <rFont val="Arial Rounded MT Bold"/>
        <family val="2"/>
      </rPr>
      <t xml:space="preserve"> 340*420 мм с двумя шнурками</t>
    </r>
  </si>
  <si>
    <t>от 10 тыс шт</t>
  </si>
  <si>
    <t>от 5 тыс шт Размер 50/52/54/56/58</t>
  </si>
  <si>
    <t>Пилотка Фальш + звезда из палаточного полотна  хаки цв.36</t>
  </si>
  <si>
    <t>Пилотка ГОСТ + звезда из палаточного полотна  хаки цв.36</t>
  </si>
  <si>
    <t>Таежная 250</t>
  </si>
  <si>
    <t>Т250</t>
  </si>
  <si>
    <t>Сумма нал</t>
  </si>
  <si>
    <t>У300</t>
  </si>
  <si>
    <t>Уральская 300</t>
  </si>
  <si>
    <t>количество рядов</t>
  </si>
  <si>
    <t>количество веток</t>
  </si>
  <si>
    <t>Стандарт 100 (100 мм)</t>
  </si>
  <si>
    <t>Таежная 120 (50 мм)</t>
  </si>
  <si>
    <t>Московская 120  (200 мкрн)</t>
  </si>
  <si>
    <t>Елка белая 100</t>
  </si>
  <si>
    <t>Елка белая 120</t>
  </si>
  <si>
    <t>Елка белая 150</t>
  </si>
  <si>
    <t>Елка белая 180</t>
  </si>
  <si>
    <t>Елка белая 220</t>
  </si>
  <si>
    <t>Елка белая 250</t>
  </si>
  <si>
    <t>Елка белая 300</t>
  </si>
  <si>
    <t>Рождественская 150 зубатка</t>
  </si>
  <si>
    <t>КВ150</t>
  </si>
  <si>
    <t xml:space="preserve">Стандарт 140 </t>
  </si>
  <si>
    <t>от 5 тыс шт Размер 54/56/58</t>
  </si>
  <si>
    <t>штрихкод</t>
  </si>
  <si>
    <t>высота, см</t>
  </si>
  <si>
    <t>диаметр нижнего яруса, см</t>
  </si>
  <si>
    <t>диаметр ветки, см</t>
  </si>
  <si>
    <t>упаковка</t>
  </si>
  <si>
    <t>Объем, м. куб.</t>
  </si>
  <si>
    <t>материал</t>
  </si>
  <si>
    <t>длинна, м</t>
  </si>
  <si>
    <t>ширина, м</t>
  </si>
  <si>
    <t>высота, м</t>
  </si>
  <si>
    <t>100 см</t>
  </si>
  <si>
    <t>ПВХ</t>
  </si>
  <si>
    <t>140 см</t>
  </si>
  <si>
    <t>160 см</t>
  </si>
  <si>
    <t>190 см</t>
  </si>
  <si>
    <t>220 см</t>
  </si>
  <si>
    <t>250 см</t>
  </si>
  <si>
    <t>130 см</t>
  </si>
  <si>
    <t>150 см</t>
  </si>
  <si>
    <t>180 см</t>
  </si>
  <si>
    <t>300 см</t>
  </si>
  <si>
    <t>400 см</t>
  </si>
  <si>
    <t>500 см</t>
  </si>
  <si>
    <t>120 см</t>
  </si>
  <si>
    <t>210 см</t>
  </si>
  <si>
    <t>200 см</t>
  </si>
  <si>
    <t>270 см</t>
  </si>
  <si>
    <t>Леска</t>
  </si>
  <si>
    <t>РЕ</t>
  </si>
  <si>
    <t>штрих код</t>
  </si>
  <si>
    <t>длина, см</t>
  </si>
  <si>
    <t>ширина, см</t>
  </si>
  <si>
    <t>вес, кг</t>
  </si>
  <si>
    <t>длина, м</t>
  </si>
  <si>
    <t>объем</t>
  </si>
  <si>
    <t>единица</t>
  </si>
  <si>
    <t>800(260*200*70)</t>
  </si>
  <si>
    <t>680(150*180)</t>
  </si>
  <si>
    <t>ПП</t>
  </si>
  <si>
    <t>ПВД</t>
  </si>
  <si>
    <t>ПЭТ</t>
  </si>
  <si>
    <t>Бочка 18 л с широким горлом (шт.)</t>
  </si>
  <si>
    <t>Бочка 24 л с широким горлом (шт.)</t>
  </si>
  <si>
    <t>Бочка 30 л с широким горлом (шт.)</t>
  </si>
  <si>
    <t>Бочка 35 л с широким горлом (шт.)</t>
  </si>
  <si>
    <t>Бочка 45 л с широким горлом (шт.)</t>
  </si>
  <si>
    <t>Бочка 45л с  широким горлом (цветн) непищевая (шт.)</t>
  </si>
  <si>
    <t>Бочка 45л с  широким горлом (черная) (шт.)</t>
  </si>
  <si>
    <t>Бочка 45л с узким горлом (шт.)</t>
  </si>
  <si>
    <t>Бочка 50 л с широким горлом (шт.)</t>
  </si>
  <si>
    <t>Бочка 50л  с  широким  горлом (цветн)  непищевая (шт.)</t>
  </si>
  <si>
    <t>Бочка 50л с узким горлом (шт.)</t>
  </si>
  <si>
    <t>Бочка 50л с широким горлом (черная) (шт.)</t>
  </si>
  <si>
    <t>Алтайская 140</t>
  </si>
  <si>
    <t>Алтайская 160</t>
  </si>
  <si>
    <t>Алтайская 180</t>
  </si>
  <si>
    <t>Алтайская 200</t>
  </si>
  <si>
    <t>Алтайская 220</t>
  </si>
  <si>
    <t>горшок детский розовый</t>
  </si>
  <si>
    <t>горшок детский салатовый</t>
  </si>
  <si>
    <t>горшок детский бежевый</t>
  </si>
  <si>
    <t>горшок детский желтый</t>
  </si>
  <si>
    <t>горшок детский синий</t>
  </si>
  <si>
    <t>горшок детский оранжевый</t>
  </si>
  <si>
    <t>Таежная 30</t>
  </si>
  <si>
    <t>30 см</t>
  </si>
  <si>
    <t>Ледяка круглая Д50</t>
  </si>
  <si>
    <t>нал</t>
  </si>
  <si>
    <t>Сосна пушистая с инеем и шишками</t>
  </si>
  <si>
    <t>60 см</t>
  </si>
  <si>
    <t>90 см</t>
  </si>
  <si>
    <t>240 см</t>
  </si>
  <si>
    <t>Заказ шт</t>
  </si>
  <si>
    <t xml:space="preserve">Искусственные ёлки Российского производства, </t>
  </si>
  <si>
    <t>от прямого поставщика с доставкой по России</t>
  </si>
  <si>
    <t>Форма заказа</t>
  </si>
  <si>
    <t>ФИО</t>
  </si>
  <si>
    <t>Телефон</t>
  </si>
  <si>
    <t>Город</t>
  </si>
  <si>
    <t>Транспортная компания</t>
  </si>
  <si>
    <t>Паспорт</t>
  </si>
  <si>
    <t>Сосна пушистая с инеем и шишками 60</t>
  </si>
  <si>
    <t>Сосна пушистая с инеем и шишками 90</t>
  </si>
  <si>
    <t>Сосна пушистая с инеем и шишками 120</t>
  </si>
  <si>
    <t>Сосна пушистая с инеем и шишками 150</t>
  </si>
  <si>
    <t>Сосна пушистая с инеем и шишками 180</t>
  </si>
  <si>
    <t>Сосна пушистая с инеем и шишками 210</t>
  </si>
  <si>
    <t>Сосна пушистая с инеем и шишками 240</t>
  </si>
  <si>
    <t>Сосна пушистая с инеем и шишками 270</t>
  </si>
  <si>
    <t>Сосна пушистая с инеем и шишками 300</t>
  </si>
  <si>
    <t>Елка классическая из ПВХ с шишками 120</t>
  </si>
  <si>
    <t>Елка классическая из ПВХ с шишками 150</t>
  </si>
  <si>
    <t>Елка классическая из ПВХ с шишками 180</t>
  </si>
  <si>
    <t>Сосна белая 60</t>
  </si>
  <si>
    <t>Сосна белая 90</t>
  </si>
  <si>
    <t>Сосна белая 120</t>
  </si>
  <si>
    <t>Сосна белая 150</t>
  </si>
  <si>
    <t>Сосна белая 180</t>
  </si>
  <si>
    <t>Сосна белая 210</t>
  </si>
  <si>
    <t>Ель Уральская 100</t>
  </si>
  <si>
    <t>Ель Уральская 130</t>
  </si>
  <si>
    <t>Ель Уральская 150</t>
  </si>
  <si>
    <t>Ель Уральская 180</t>
  </si>
  <si>
    <t>Ель Уральская 220</t>
  </si>
  <si>
    <t>Ель Уральская 250</t>
  </si>
  <si>
    <t>Ель Уральская 400</t>
  </si>
  <si>
    <t>Ель Карпатская 120</t>
  </si>
  <si>
    <t>Ель Карпатская 150</t>
  </si>
  <si>
    <t>Ель Карпатская 180</t>
  </si>
  <si>
    <t>Ель Карпатская 250</t>
  </si>
  <si>
    <t>Королева Белоснежная 150</t>
  </si>
  <si>
    <t>Королева Белоснежная 180</t>
  </si>
  <si>
    <t>Королева Белоснежная 220</t>
  </si>
  <si>
    <t>Королева Белоснежная 250</t>
  </si>
  <si>
    <t>Королева Белоснежная 300</t>
  </si>
  <si>
    <t>Королева Весна 120</t>
  </si>
  <si>
    <t>Королева Весна 150</t>
  </si>
  <si>
    <t>Королева Весна 180</t>
  </si>
  <si>
    <t>Королева Весна 220</t>
  </si>
  <si>
    <t>Королева Весна 250</t>
  </si>
  <si>
    <t>Королева Весна 300</t>
  </si>
  <si>
    <t>Ель белая 100</t>
  </si>
  <si>
    <t>Ель белая 120</t>
  </si>
  <si>
    <t>Ель белая 150</t>
  </si>
  <si>
    <t>Ель белая 180</t>
  </si>
  <si>
    <t>Ель белая 220</t>
  </si>
  <si>
    <t>Ель белая 250</t>
  </si>
  <si>
    <t>Ель белая 300</t>
  </si>
  <si>
    <t>Ель Рождественская 150</t>
  </si>
  <si>
    <t>Ель Рождественская 180</t>
  </si>
  <si>
    <t>Ель Рождественская 220</t>
  </si>
  <si>
    <t>Ель Рождественская 250</t>
  </si>
  <si>
    <t>Сосна снежная Премиум 140</t>
  </si>
  <si>
    <t>Сосна снежная Премиум 180</t>
  </si>
  <si>
    <t>Сосна снежная Премиум 220</t>
  </si>
  <si>
    <t>Ель Альпийская 150</t>
  </si>
  <si>
    <t>Ель Альпийская 180</t>
  </si>
  <si>
    <t>Ель Альпийская 250</t>
  </si>
  <si>
    <t>Ель Альпийская 270</t>
  </si>
  <si>
    <t>Ель Альпийская 300</t>
  </si>
  <si>
    <t>Стоимость заказа</t>
  </si>
  <si>
    <t>Размер</t>
  </si>
  <si>
    <t>Итого, руб</t>
  </si>
  <si>
    <t>Сумма заказа</t>
  </si>
  <si>
    <t>Вес</t>
  </si>
  <si>
    <t>Вес (кг)</t>
  </si>
  <si>
    <t>Объем (м3)</t>
  </si>
  <si>
    <t>Название</t>
  </si>
  <si>
    <t>Цена продажи</t>
  </si>
  <si>
    <t>1. Сосна с шишками</t>
  </si>
  <si>
    <t>2. Ель из ПВХ</t>
  </si>
  <si>
    <t>3. Ель из ПВХ с шишками</t>
  </si>
  <si>
    <t>4. Ель украинская с ягодами</t>
  </si>
  <si>
    <t>5. Ель белоснежная с ягодами</t>
  </si>
  <si>
    <t>6. Сосна белая</t>
  </si>
  <si>
    <t>7. Сосна фиолетовая</t>
  </si>
  <si>
    <t>8. Ель под снегом</t>
  </si>
  <si>
    <t>Сербская 130</t>
  </si>
  <si>
    <t>Сербская 150</t>
  </si>
  <si>
    <t>Сербская 180</t>
  </si>
  <si>
    <t>Сербская 210</t>
  </si>
  <si>
    <t>Стандарт 100</t>
  </si>
  <si>
    <t>Стандарт 140</t>
  </si>
  <si>
    <t>София 140</t>
  </si>
  <si>
    <t>София 180</t>
  </si>
  <si>
    <t>София 210</t>
  </si>
  <si>
    <t>Норвежская 100</t>
  </si>
  <si>
    <t>Норвежская 150</t>
  </si>
  <si>
    <t>Норвежская 180</t>
  </si>
  <si>
    <t>Норвежская 210</t>
  </si>
  <si>
    <t>Норвежская 230</t>
  </si>
  <si>
    <t>Карпатская 220</t>
  </si>
  <si>
    <t>Королева с шишками 140</t>
  </si>
  <si>
    <t>Королева с шишками 160</t>
  </si>
  <si>
    <t>Королева с шишками 180</t>
  </si>
  <si>
    <t>Королева с шишками 200</t>
  </si>
  <si>
    <t>Королева белоснежная премиум 150</t>
  </si>
  <si>
    <t>Королева белоснежная премиум 180</t>
  </si>
  <si>
    <t>Королева белоснежная премиум 220</t>
  </si>
  <si>
    <t>Королева белоснежная премиум 250</t>
  </si>
  <si>
    <t>Королева белоснежная премиум 300</t>
  </si>
  <si>
    <t>Королева весна премиум 120</t>
  </si>
  <si>
    <t>Королева весна премиум 150</t>
  </si>
  <si>
    <t>Королева весна премиум 180</t>
  </si>
  <si>
    <t>Королева весна премиум 220</t>
  </si>
  <si>
    <t>Королева весна премиум 250</t>
  </si>
  <si>
    <t>Королева весна премиум 300</t>
  </si>
  <si>
    <t>Рождественская 150</t>
  </si>
  <si>
    <t>Элитная золото/серебро 150</t>
  </si>
  <si>
    <t>Элитная золото/серебро 180</t>
  </si>
  <si>
    <t>Элитная золото/серебро 220</t>
  </si>
  <si>
    <t>Элитная золото/серебро 250</t>
  </si>
  <si>
    <t>Заснеженная 150</t>
  </si>
  <si>
    <t>Заснеженная 180</t>
  </si>
  <si>
    <t>Заснеженная 220</t>
  </si>
  <si>
    <t>Альпийская 210</t>
  </si>
  <si>
    <t>Кремлевская 210</t>
  </si>
  <si>
    <t>Лесная 180</t>
  </si>
  <si>
    <t>Лесная 210</t>
  </si>
  <si>
    <t>Лесная 230</t>
  </si>
  <si>
    <t>Диаметр нижнего яруса</t>
  </si>
  <si>
    <t>Габариты упаковки</t>
  </si>
  <si>
    <t>Количество веток</t>
  </si>
  <si>
    <t>Стоимость со скидкой</t>
  </si>
  <si>
    <t>Базовая стоимость 1 шт</t>
  </si>
  <si>
    <t>Текущая скидка</t>
  </si>
  <si>
    <t>Ель из ПВХ 60</t>
  </si>
  <si>
    <t>Ель из ПВХ 90</t>
  </si>
  <si>
    <t>Ель из ПВХ 120</t>
  </si>
  <si>
    <t>Ель из ПВХ 150</t>
  </si>
  <si>
    <t>Ель из ПВХ 180</t>
  </si>
  <si>
    <t>Ель из ПВХ 210</t>
  </si>
  <si>
    <t>Вес, кг</t>
  </si>
  <si>
    <t>Длина, м</t>
  </si>
  <si>
    <t>Ширина, м</t>
  </si>
  <si>
    <t>Высота, м</t>
  </si>
  <si>
    <t>Ель украинская с ягодами</t>
  </si>
  <si>
    <t>Диаметр нижнего яруса, см</t>
  </si>
  <si>
    <t>Ель белоснежная с ягодами</t>
  </si>
  <si>
    <t>Сосна фиолетовая</t>
  </si>
  <si>
    <t>Ель под снегом</t>
  </si>
  <si>
    <t>Ель Карпатская 220</t>
  </si>
  <si>
    <t>Ель Альпийская 210</t>
  </si>
  <si>
    <t>Сосна белая</t>
  </si>
  <si>
    <t>От 25 тыс.</t>
  </si>
  <si>
    <t>От 50 тыс.</t>
  </si>
  <si>
    <t>От 100 тыс</t>
  </si>
  <si>
    <t>От 250 тыс</t>
  </si>
  <si>
    <t>От 500 тыс.</t>
  </si>
  <si>
    <t>От 1 млн.</t>
  </si>
  <si>
    <t>Total</t>
  </si>
  <si>
    <t>Значение слева не удалять</t>
  </si>
  <si>
    <t>230 см</t>
  </si>
  <si>
    <t>Базовая стоимость</t>
  </si>
  <si>
    <t>Ель классическая из ПВХ</t>
  </si>
  <si>
    <t>Елка классическая из ПВХ с шишками</t>
  </si>
  <si>
    <t>Елка Украинская из ПВХ с декором</t>
  </si>
  <si>
    <t>Ель Заснеженная</t>
  </si>
  <si>
    <t>Система скидок:</t>
  </si>
  <si>
    <t>Елка светодиодная №1</t>
  </si>
  <si>
    <t>Елка светодиодная №2</t>
  </si>
  <si>
    <t>Елка светодиодная №3</t>
  </si>
  <si>
    <t>Елка светодиодная №4</t>
  </si>
  <si>
    <t>Елка светодиодная №5</t>
  </si>
  <si>
    <t>Елка светодиодная №6</t>
  </si>
  <si>
    <t>Елка светодиодная №7</t>
  </si>
  <si>
    <t>Нет в наличии</t>
  </si>
  <si>
    <t>Сербская (скидка 7% при оплате наличными или на карту)</t>
  </si>
  <si>
    <t>Стандарт (скидка 7% при оплате наличными или на карту)</t>
  </si>
  <si>
    <t>София (скидка 7% при оплате наличными или на карту)</t>
  </si>
  <si>
    <t>Ель Уральская (скидка 7% при оплате наличными или на карту)</t>
  </si>
  <si>
    <t xml:space="preserve"> Ель Норвежская (скидка 7% при оплате наличными или на карту)</t>
  </si>
  <si>
    <t>Королева (скидка 7% при оплате наличными или на карту)</t>
  </si>
  <si>
    <t>Ель Карпатская (скидка 7% при оплате наличными или на карту)</t>
  </si>
  <si>
    <t xml:space="preserve"> Ель Алтайская (скидка 7% при оплате наличными или на карту)</t>
  </si>
  <si>
    <t>Королева с шишками (скидка 7% при оплате наличными или на карту)</t>
  </si>
  <si>
    <t>Королева премиум (скидка 7% при оплате наличными или на карту)</t>
  </si>
  <si>
    <t>Королева Премиум белоснежная (скидка 7% при оплате наличными или на карту)</t>
  </si>
  <si>
    <t>Королева Премиум весна (скидка 7% при оплате наличными или на карту)</t>
  </si>
  <si>
    <t>Ель белая (скидка 7% при оплате наличными или на карту)</t>
  </si>
  <si>
    <t>Ель рождественская (скидка 7% при оплате наличными или на карту)</t>
  </si>
  <si>
    <t>Сосна снежная премиум (скидка 7% при оплате наличными или на карту)</t>
  </si>
  <si>
    <t>Сосна премиум зеленая (скидка 7% при оплате наличными или на карту)</t>
  </si>
  <si>
    <t>Ель Элитная с золотыми (скидка 7% при оплате наличными или на карту) шишками</t>
  </si>
  <si>
    <t>Ель Альпийская (литая) (скидка 7% при оплате наличными или на карту)</t>
  </si>
  <si>
    <t>Ель Кремлевская (литая) (скидка 7% при оплате наличными или на карту)</t>
  </si>
  <si>
    <t>Ель Лесная (литая) (скидка 7% при оплате наличными или на карту)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</si>
</sst>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\ _₽"/>
    <numFmt numFmtId="165" formatCode="0.000"/>
    <numFmt numFmtId="166" formatCode="0.0"/>
    <numFmt numFmtId="167" formatCode="#,##0.00\ &quot;₽&quot;"/>
    <numFmt numFmtId="168" formatCode="#,##0\ &quot;₽&quot;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</font>
    <font>
      <b/>
      <sz val="11"/>
      <name val="Arial"/>
      <family val="2"/>
      <charset val="204"/>
    </font>
    <font>
      <b/>
      <sz val="11"/>
      <name val="Calibri"/>
      <family val="2"/>
    </font>
    <font>
      <b/>
      <sz val="10"/>
      <name val="Calibri"/>
      <family val="2"/>
    </font>
    <font>
      <b/>
      <sz val="12"/>
      <name val="Arial"/>
      <family val="2"/>
    </font>
    <font>
      <b/>
      <sz val="12"/>
      <name val="Calibri"/>
      <family val="2"/>
    </font>
    <font>
      <b/>
      <sz val="12"/>
      <color indexed="10"/>
      <name val="Calibri"/>
      <family val="2"/>
    </font>
    <font>
      <sz val="10"/>
      <name val="Calibri"/>
      <family val="2"/>
    </font>
    <font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 Rounded MT Bold"/>
      <family val="2"/>
    </font>
    <font>
      <b/>
      <sz val="10"/>
      <name val="Arial Rounded MT Bold"/>
      <family val="2"/>
    </font>
    <font>
      <b/>
      <sz val="10"/>
      <name val="Arial"/>
      <family val="2"/>
      <charset val="204"/>
    </font>
    <font>
      <sz val="11"/>
      <color rgb="FF3F3F7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1"/>
      <color rgb="FF42A125"/>
      <name val="Open Sans"/>
      <family val="2"/>
    </font>
    <font>
      <sz val="11"/>
      <color rgb="FF42A125"/>
      <name val="Calibri"/>
      <family val="2"/>
      <scheme val="minor"/>
    </font>
    <font>
      <sz val="10"/>
      <name val="Open Sans"/>
      <family val="2"/>
    </font>
    <font>
      <sz val="10"/>
      <color theme="1"/>
      <name val="Open Sans"/>
      <family val="2"/>
    </font>
    <font>
      <b/>
      <sz val="11"/>
      <color theme="0"/>
      <name val="Calibri"/>
      <family val="2"/>
      <scheme val="minor"/>
    </font>
    <font>
      <sz val="10"/>
      <color rgb="FF42A125"/>
      <name val="Open Sans"/>
      <family val="2"/>
    </font>
    <font>
      <b/>
      <sz val="11"/>
      <color theme="3" tint="-0.499984740745262"/>
      <name val="Open Sans"/>
      <family val="2"/>
    </font>
    <font>
      <sz val="9"/>
      <color rgb="FF42A125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CC0000"/>
      <name val="Calibri"/>
      <family val="2"/>
    </font>
    <font>
      <sz val="11"/>
      <name val="Calibri"/>
      <family val="2"/>
    </font>
    <font>
      <sz val="12"/>
      <color rgb="FF000000"/>
      <name val="Calibri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42A125"/>
      <name val="Open Sans"/>
      <family val="2"/>
    </font>
    <font>
      <sz val="10"/>
      <color rgb="FF0F243E"/>
      <name val="Open Sans"/>
      <family val="2"/>
    </font>
    <font>
      <b/>
      <sz val="11"/>
      <color rgb="FFCC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42A125"/>
        <bgColor indexed="64"/>
      </patternFill>
    </fill>
    <fill>
      <patternFill patternType="solid">
        <fgColor rgb="FFD9D9D9"/>
        <bgColor rgb="FFD9D9D9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hair">
        <color rgb="FF42A125"/>
      </bottom>
      <diagonal/>
    </border>
    <border>
      <left style="hair">
        <color rgb="FF42A125"/>
      </left>
      <right/>
      <top style="hair">
        <color rgb="FF42A125"/>
      </top>
      <bottom/>
      <diagonal/>
    </border>
    <border>
      <left/>
      <right/>
      <top style="hair">
        <color rgb="FF42A125"/>
      </top>
      <bottom/>
      <diagonal/>
    </border>
    <border>
      <left style="hair">
        <color rgb="FF42A125"/>
      </left>
      <right/>
      <top/>
      <bottom/>
      <diagonal/>
    </border>
    <border>
      <left style="hair">
        <color rgb="FF42A125"/>
      </left>
      <right/>
      <top/>
      <bottom style="hair">
        <color rgb="FF42A125"/>
      </bottom>
      <diagonal/>
    </border>
    <border>
      <left/>
      <right/>
      <top/>
      <bottom style="hair">
        <color theme="1" tint="0.34998626667073579"/>
      </bottom>
      <diagonal/>
    </border>
    <border>
      <left/>
      <right/>
      <top style="hair">
        <color theme="1" tint="0.34998626667073579"/>
      </top>
      <bottom style="hair">
        <color theme="1" tint="0.34998626667073579"/>
      </bottom>
      <diagonal/>
    </border>
    <border>
      <left style="thin">
        <color rgb="FF7F7F7F"/>
      </left>
      <right/>
      <top/>
      <bottom style="hair">
        <color rgb="FF42A12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/>
      <top style="hair">
        <color rgb="FF42A125"/>
      </top>
      <bottom style="hair">
        <color rgb="FF42A125"/>
      </bottom>
      <diagonal/>
    </border>
    <border>
      <left/>
      <right style="hair">
        <color rgb="FF42A125"/>
      </right>
      <top/>
      <bottom/>
      <diagonal/>
    </border>
    <border>
      <left style="hair">
        <color rgb="FF42A125"/>
      </left>
      <right style="hair">
        <color rgb="FF42A125"/>
      </right>
      <top/>
      <bottom/>
      <diagonal/>
    </border>
    <border>
      <left style="hair">
        <color rgb="FF42A125"/>
      </left>
      <right style="hair">
        <color rgb="FF42A125"/>
      </right>
      <top/>
      <bottom style="thin">
        <color rgb="FF7F7F7F"/>
      </bottom>
      <diagonal/>
    </border>
    <border>
      <left/>
      <right style="thin">
        <color rgb="FF7F7F7F"/>
      </right>
      <top/>
      <bottom style="hair">
        <color rgb="FF42A125"/>
      </bottom>
      <diagonal/>
    </border>
  </borders>
  <cellStyleXfs count="4">
    <xf numFmtId="0" fontId="0" fillId="0" borderId="0"/>
    <xf numFmtId="0" fontId="1" fillId="0" borderId="0"/>
    <xf numFmtId="0" fontId="16" fillId="10" borderId="41" applyNumberFormat="0" applyAlignment="0" applyProtection="0"/>
    <xf numFmtId="0" fontId="17" fillId="11" borderId="41" applyNumberFormat="0" applyAlignment="0" applyProtection="0"/>
  </cellStyleXfs>
  <cellXfs count="301">
    <xf numFmtId="0" fontId="0" fillId="0" borderId="0" xfId="0"/>
    <xf numFmtId="49" fontId="6" fillId="7" borderId="11" xfId="0" applyNumberFormat="1" applyFont="1" applyFill="1" applyBorder="1" applyAlignment="1" applyProtection="1">
      <protection locked="0"/>
    </xf>
    <xf numFmtId="0" fontId="6" fillId="7" borderId="11" xfId="0" applyNumberFormat="1" applyFont="1" applyFill="1" applyBorder="1" applyAlignment="1" applyProtection="1">
      <protection locked="0"/>
    </xf>
    <xf numFmtId="0" fontId="6" fillId="7" borderId="11" xfId="0" applyFont="1" applyFill="1" applyBorder="1" applyProtection="1">
      <protection locked="0"/>
    </xf>
    <xf numFmtId="0" fontId="6" fillId="7" borderId="11" xfId="0" applyNumberFormat="1" applyFont="1" applyFill="1" applyBorder="1" applyAlignment="1" applyProtection="1">
      <alignment horizontal="left"/>
      <protection locked="0"/>
    </xf>
    <xf numFmtId="2" fontId="6" fillId="7" borderId="11" xfId="0" applyNumberFormat="1" applyFont="1" applyFill="1" applyBorder="1" applyAlignment="1" applyProtection="1">
      <alignment horizontal="left"/>
      <protection locked="0"/>
    </xf>
    <xf numFmtId="1" fontId="6" fillId="7" borderId="11" xfId="0" applyNumberFormat="1" applyFont="1" applyFill="1" applyBorder="1" applyAlignment="1" applyProtection="1">
      <alignment horizontal="left"/>
      <protection locked="0"/>
    </xf>
    <xf numFmtId="166" fontId="6" fillId="7" borderId="11" xfId="0" applyNumberFormat="1" applyFont="1" applyFill="1" applyBorder="1" applyAlignment="1" applyProtection="1">
      <alignment horizontal="left"/>
      <protection locked="0"/>
    </xf>
    <xf numFmtId="164" fontId="6" fillId="7" borderId="11" xfId="0" applyNumberFormat="1" applyFont="1" applyFill="1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0" fontId="6" fillId="7" borderId="10" xfId="0" applyNumberFormat="1" applyFont="1" applyFill="1" applyBorder="1" applyAlignment="1" applyProtection="1">
      <protection locked="0"/>
    </xf>
    <xf numFmtId="1" fontId="2" fillId="5" borderId="5" xfId="0" applyNumberFormat="1" applyFont="1" applyFill="1" applyBorder="1" applyAlignment="1" applyProtection="1">
      <alignment horizontal="center" vertical="center"/>
      <protection locked="0"/>
    </xf>
    <xf numFmtId="1" fontId="2" fillId="5" borderId="6" xfId="0" applyNumberFormat="1" applyFont="1" applyFill="1" applyBorder="1" applyAlignment="1" applyProtection="1">
      <alignment horizontal="center" vertical="center"/>
      <protection locked="0"/>
    </xf>
    <xf numFmtId="1" fontId="2" fillId="5" borderId="14" xfId="0" applyNumberFormat="1" applyFont="1" applyFill="1" applyBorder="1" applyAlignment="1" applyProtection="1">
      <alignment horizontal="center" vertical="center"/>
      <protection locked="0"/>
    </xf>
    <xf numFmtId="0" fontId="0" fillId="7" borderId="19" xfId="0" applyFill="1" applyBorder="1" applyProtection="1">
      <protection locked="0"/>
    </xf>
    <xf numFmtId="1" fontId="2" fillId="5" borderId="17" xfId="0" applyNumberFormat="1" applyFont="1" applyFill="1" applyBorder="1" applyAlignment="1" applyProtection="1">
      <alignment horizontal="center" vertical="center"/>
      <protection locked="0"/>
    </xf>
    <xf numFmtId="1" fontId="2" fillId="5" borderId="8" xfId="0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left"/>
      <protection locked="0"/>
    </xf>
    <xf numFmtId="2" fontId="0" fillId="0" borderId="0" xfId="0" applyNumberFormat="1" applyProtection="1">
      <protection locked="0"/>
    </xf>
    <xf numFmtId="1" fontId="9" fillId="0" borderId="4" xfId="0" applyNumberFormat="1" applyFont="1" applyBorder="1" applyAlignment="1" applyProtection="1">
      <alignment horizontal="center" vertical="center"/>
    </xf>
    <xf numFmtId="49" fontId="7" fillId="4" borderId="5" xfId="0" applyNumberFormat="1" applyFont="1" applyFill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 wrapText="1"/>
    </xf>
    <xf numFmtId="1" fontId="2" fillId="4" borderId="6" xfId="0" applyNumberFormat="1" applyFont="1" applyFill="1" applyBorder="1" applyAlignment="1" applyProtection="1">
      <alignment horizontal="left" vertical="center"/>
    </xf>
    <xf numFmtId="1" fontId="2" fillId="4" borderId="17" xfId="0" applyNumberFormat="1" applyFont="1" applyFill="1" applyBorder="1" applyAlignment="1" applyProtection="1">
      <alignment horizontal="center" vertical="center"/>
    </xf>
    <xf numFmtId="1" fontId="9" fillId="0" borderId="7" xfId="0" applyNumberFormat="1" applyFont="1" applyBorder="1" applyAlignment="1" applyProtection="1">
      <alignment horizontal="center" vertical="center"/>
    </xf>
    <xf numFmtId="49" fontId="7" fillId="4" borderId="6" xfId="0" applyNumberFormat="1" applyFont="1" applyFill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 wrapText="1"/>
    </xf>
    <xf numFmtId="1" fontId="2" fillId="4" borderId="6" xfId="0" applyNumberFormat="1" applyFont="1" applyFill="1" applyBorder="1" applyAlignment="1" applyProtection="1">
      <alignment horizontal="center" vertical="center"/>
    </xf>
    <xf numFmtId="0" fontId="2" fillId="4" borderId="6" xfId="0" applyNumberFormat="1" applyFont="1" applyFill="1" applyBorder="1" applyAlignment="1" applyProtection="1">
      <alignment horizontal="left" vertical="center"/>
    </xf>
    <xf numFmtId="2" fontId="2" fillId="4" borderId="6" xfId="0" applyNumberFormat="1" applyFont="1" applyFill="1" applyBorder="1" applyAlignment="1" applyProtection="1">
      <alignment horizontal="left" vertical="center"/>
    </xf>
    <xf numFmtId="49" fontId="7" fillId="0" borderId="6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1" fontId="9" fillId="0" borderId="13" xfId="0" applyNumberFormat="1" applyFont="1" applyBorder="1" applyAlignment="1" applyProtection="1">
      <alignment horizontal="center" vertical="center"/>
    </xf>
    <xf numFmtId="49" fontId="7" fillId="0" borderId="14" xfId="0" applyNumberFormat="1" applyFont="1" applyFill="1" applyBorder="1" applyAlignment="1" applyProtection="1">
      <alignment horizontal="left" vertical="center"/>
    </xf>
    <xf numFmtId="0" fontId="2" fillId="0" borderId="14" xfId="0" applyNumberFormat="1" applyFont="1" applyFill="1" applyBorder="1" applyAlignment="1" applyProtection="1">
      <alignment horizontal="left" vertical="center" wrapText="1"/>
    </xf>
    <xf numFmtId="0" fontId="0" fillId="0" borderId="14" xfId="0" applyBorder="1" applyProtection="1"/>
    <xf numFmtId="0" fontId="0" fillId="7" borderId="18" xfId="0" applyFill="1" applyBorder="1" applyProtection="1"/>
    <xf numFmtId="0" fontId="0" fillId="7" borderId="19" xfId="0" applyFill="1" applyBorder="1" applyProtection="1"/>
    <xf numFmtId="0" fontId="12" fillId="7" borderId="19" xfId="0" applyFont="1" applyFill="1" applyBorder="1" applyProtection="1"/>
    <xf numFmtId="1" fontId="9" fillId="0" borderId="16" xfId="0" applyNumberFormat="1" applyFont="1" applyBorder="1" applyAlignment="1" applyProtection="1">
      <alignment horizontal="center" vertical="center"/>
    </xf>
    <xf numFmtId="49" fontId="7" fillId="4" borderId="17" xfId="0" applyNumberFormat="1" applyFont="1" applyFill="1" applyBorder="1" applyAlignment="1" applyProtection="1">
      <alignment horizontal="left" vertical="center"/>
    </xf>
    <xf numFmtId="0" fontId="2" fillId="0" borderId="17" xfId="0" applyNumberFormat="1" applyFont="1" applyBorder="1" applyAlignment="1" applyProtection="1">
      <alignment horizontal="left" vertical="center" wrapText="1"/>
    </xf>
    <xf numFmtId="1" fontId="2" fillId="4" borderId="17" xfId="0" applyNumberFormat="1" applyFont="1" applyFill="1" applyBorder="1" applyAlignment="1" applyProtection="1">
      <alignment horizontal="left" vertical="center"/>
    </xf>
    <xf numFmtId="0" fontId="2" fillId="4" borderId="17" xfId="0" applyNumberFormat="1" applyFont="1" applyFill="1" applyBorder="1" applyAlignment="1" applyProtection="1">
      <alignment horizontal="left" vertical="center"/>
    </xf>
    <xf numFmtId="165" fontId="2" fillId="4" borderId="17" xfId="0" applyNumberFormat="1" applyFont="1" applyFill="1" applyBorder="1" applyAlignment="1" applyProtection="1">
      <alignment horizontal="left" vertical="center"/>
    </xf>
    <xf numFmtId="2" fontId="2" fillId="4" borderId="17" xfId="0" applyNumberFormat="1" applyFont="1" applyFill="1" applyBorder="1" applyAlignment="1" applyProtection="1">
      <alignment horizontal="left" vertical="center"/>
    </xf>
    <xf numFmtId="165" fontId="2" fillId="4" borderId="6" xfId="0" applyNumberFormat="1" applyFont="1" applyFill="1" applyBorder="1" applyAlignment="1" applyProtection="1">
      <alignment horizontal="left" vertical="center"/>
    </xf>
    <xf numFmtId="0" fontId="10" fillId="0" borderId="6" xfId="0" applyFont="1" applyBorder="1" applyAlignment="1" applyProtection="1">
      <alignment vertical="center"/>
    </xf>
    <xf numFmtId="0" fontId="0" fillId="0" borderId="6" xfId="0" applyBorder="1" applyProtection="1"/>
    <xf numFmtId="49" fontId="7" fillId="4" borderId="14" xfId="0" applyNumberFormat="1" applyFont="1" applyFill="1" applyBorder="1" applyAlignment="1" applyProtection="1">
      <alignment horizontal="left" vertical="center"/>
    </xf>
    <xf numFmtId="0" fontId="2" fillId="0" borderId="14" xfId="0" applyNumberFormat="1" applyFont="1" applyBorder="1" applyAlignment="1" applyProtection="1">
      <alignment horizontal="left" vertical="center" wrapText="1"/>
    </xf>
    <xf numFmtId="0" fontId="2" fillId="0" borderId="14" xfId="0" applyFont="1" applyBorder="1" applyAlignment="1" applyProtection="1">
      <alignment horizontal="left" vertical="center" wrapText="1"/>
    </xf>
    <xf numFmtId="1" fontId="2" fillId="4" borderId="14" xfId="0" applyNumberFormat="1" applyFont="1" applyFill="1" applyBorder="1" applyAlignment="1" applyProtection="1">
      <alignment horizontal="left" vertical="center"/>
    </xf>
    <xf numFmtId="0" fontId="2" fillId="4" borderId="14" xfId="0" applyNumberFormat="1" applyFont="1" applyFill="1" applyBorder="1" applyAlignment="1" applyProtection="1">
      <alignment horizontal="left" vertical="center"/>
    </xf>
    <xf numFmtId="165" fontId="2" fillId="4" borderId="14" xfId="0" applyNumberFormat="1" applyFont="1" applyFill="1" applyBorder="1" applyAlignment="1" applyProtection="1">
      <alignment horizontal="left" vertical="center"/>
    </xf>
    <xf numFmtId="2" fontId="2" fillId="4" borderId="14" xfId="0" applyNumberFormat="1" applyFont="1" applyFill="1" applyBorder="1" applyAlignment="1" applyProtection="1">
      <alignment horizontal="left" vertical="center"/>
    </xf>
    <xf numFmtId="0" fontId="2" fillId="0" borderId="17" xfId="0" applyFont="1" applyBorder="1" applyAlignment="1" applyProtection="1">
      <alignment horizontal="left" vertical="center" wrapText="1"/>
    </xf>
    <xf numFmtId="0" fontId="0" fillId="0" borderId="17" xfId="0" applyBorder="1" applyProtection="1"/>
    <xf numFmtId="1" fontId="2" fillId="4" borderId="8" xfId="0" applyNumberFormat="1" applyFont="1" applyFill="1" applyBorder="1" applyAlignment="1" applyProtection="1">
      <alignment horizontal="left" vertical="center"/>
    </xf>
    <xf numFmtId="0" fontId="11" fillId="7" borderId="19" xfId="0" applyFont="1" applyFill="1" applyBorder="1" applyProtection="1"/>
    <xf numFmtId="0" fontId="13" fillId="8" borderId="17" xfId="0" applyFont="1" applyFill="1" applyBorder="1" applyAlignment="1" applyProtection="1">
      <alignment horizontal="left" vertical="center" wrapText="1"/>
    </xf>
    <xf numFmtId="0" fontId="13" fillId="8" borderId="6" xfId="0" applyFont="1" applyFill="1" applyBorder="1" applyAlignment="1" applyProtection="1">
      <alignment horizontal="left" vertical="center" wrapText="1"/>
    </xf>
    <xf numFmtId="0" fontId="13" fillId="8" borderId="14" xfId="0" applyFont="1" applyFill="1" applyBorder="1" applyAlignment="1" applyProtection="1">
      <alignment horizontal="left" vertical="center" wrapText="1"/>
    </xf>
    <xf numFmtId="1" fontId="9" fillId="0" borderId="12" xfId="0" applyNumberFormat="1" applyFont="1" applyBorder="1" applyAlignment="1" applyProtection="1">
      <alignment horizontal="center" vertical="center"/>
    </xf>
    <xf numFmtId="49" fontId="7" fillId="4" borderId="8" xfId="0" applyNumberFormat="1" applyFont="1" applyFill="1" applyBorder="1" applyAlignment="1" applyProtection="1">
      <alignment horizontal="left" vertical="center"/>
    </xf>
    <xf numFmtId="0" fontId="13" fillId="8" borderId="8" xfId="0" applyFont="1" applyFill="1" applyBorder="1" applyAlignment="1" applyProtection="1">
      <alignment horizontal="left" vertical="center" wrapText="1"/>
    </xf>
    <xf numFmtId="0" fontId="2" fillId="4" borderId="8" xfId="0" applyNumberFormat="1" applyFont="1" applyFill="1" applyBorder="1" applyAlignment="1" applyProtection="1">
      <alignment horizontal="left" vertical="center"/>
    </xf>
    <xf numFmtId="0" fontId="0" fillId="0" borderId="8" xfId="0" applyBorder="1" applyProtection="1"/>
    <xf numFmtId="1" fontId="2" fillId="0" borderId="5" xfId="0" applyNumberFormat="1" applyFont="1" applyBorder="1" applyAlignment="1" applyProtection="1">
      <alignment horizontal="right" vertical="center"/>
    </xf>
    <xf numFmtId="166" fontId="2" fillId="0" borderId="5" xfId="0" applyNumberFormat="1" applyFont="1" applyBorder="1" applyAlignment="1" applyProtection="1">
      <alignment horizontal="right" vertical="center"/>
    </xf>
    <xf numFmtId="2" fontId="2" fillId="0" borderId="5" xfId="0" applyNumberFormat="1" applyFont="1" applyBorder="1" applyAlignment="1" applyProtection="1">
      <alignment horizontal="right" vertical="center"/>
    </xf>
    <xf numFmtId="1" fontId="2" fillId="0" borderId="6" xfId="0" applyNumberFormat="1" applyFont="1" applyBorder="1" applyAlignment="1" applyProtection="1">
      <alignment horizontal="right" vertical="center"/>
    </xf>
    <xf numFmtId="166" fontId="2" fillId="0" borderId="6" xfId="0" applyNumberFormat="1" applyFont="1" applyBorder="1" applyAlignment="1" applyProtection="1">
      <alignment horizontal="right" vertical="center"/>
    </xf>
    <xf numFmtId="2" fontId="2" fillId="0" borderId="6" xfId="0" applyNumberFormat="1" applyFont="1" applyBorder="1" applyAlignment="1" applyProtection="1">
      <alignment horizontal="right" vertical="center"/>
    </xf>
    <xf numFmtId="164" fontId="2" fillId="6" borderId="6" xfId="0" applyNumberFormat="1" applyFont="1" applyFill="1" applyBorder="1" applyAlignment="1" applyProtection="1">
      <alignment horizontal="right" vertical="center"/>
    </xf>
    <xf numFmtId="2" fontId="2" fillId="0" borderId="6" xfId="0" applyNumberFormat="1" applyFont="1" applyFill="1" applyBorder="1" applyAlignment="1" applyProtection="1">
      <alignment horizontal="right" vertical="center"/>
    </xf>
    <xf numFmtId="1" fontId="2" fillId="0" borderId="14" xfId="0" applyNumberFormat="1" applyFont="1" applyBorder="1" applyAlignment="1" applyProtection="1">
      <alignment horizontal="right" vertical="center"/>
    </xf>
    <xf numFmtId="166" fontId="2" fillId="0" borderId="14" xfId="0" applyNumberFormat="1" applyFont="1" applyBorder="1" applyAlignment="1" applyProtection="1">
      <alignment horizontal="right" vertical="center"/>
    </xf>
    <xf numFmtId="2" fontId="2" fillId="0" borderId="14" xfId="0" applyNumberFormat="1" applyFont="1" applyFill="1" applyBorder="1" applyAlignment="1" applyProtection="1">
      <alignment horizontal="right" vertical="center"/>
    </xf>
    <xf numFmtId="2" fontId="2" fillId="0" borderId="14" xfId="0" applyNumberFormat="1" applyFont="1" applyBorder="1" applyAlignment="1" applyProtection="1">
      <alignment horizontal="right" vertical="center"/>
    </xf>
    <xf numFmtId="166" fontId="0" fillId="7" borderId="19" xfId="0" applyNumberFormat="1" applyFill="1" applyBorder="1" applyProtection="1"/>
    <xf numFmtId="0" fontId="0" fillId="7" borderId="20" xfId="0" applyFill="1" applyBorder="1" applyProtection="1"/>
    <xf numFmtId="1" fontId="2" fillId="0" borderId="17" xfId="0" applyNumberFormat="1" applyFont="1" applyBorder="1" applyAlignment="1" applyProtection="1">
      <alignment horizontal="right" vertical="center"/>
    </xf>
    <xf numFmtId="166" fontId="2" fillId="0" borderId="17" xfId="0" applyNumberFormat="1" applyFont="1" applyBorder="1" applyAlignment="1" applyProtection="1">
      <alignment horizontal="right" vertical="center"/>
    </xf>
    <xf numFmtId="2" fontId="2" fillId="0" borderId="17" xfId="0" applyNumberFormat="1" applyFont="1" applyBorder="1" applyAlignment="1" applyProtection="1">
      <alignment horizontal="right" vertical="center"/>
    </xf>
    <xf numFmtId="1" fontId="2" fillId="0" borderId="17" xfId="0" applyNumberFormat="1" applyFont="1" applyFill="1" applyBorder="1" applyAlignment="1" applyProtection="1">
      <alignment horizontal="right" vertical="center"/>
    </xf>
    <xf numFmtId="1" fontId="2" fillId="0" borderId="6" xfId="0" applyNumberFormat="1" applyFont="1" applyFill="1" applyBorder="1" applyAlignment="1" applyProtection="1">
      <alignment horizontal="right" vertical="center"/>
    </xf>
    <xf numFmtId="1" fontId="2" fillId="0" borderId="14" xfId="0" applyNumberFormat="1" applyFont="1" applyFill="1" applyBorder="1" applyAlignment="1" applyProtection="1">
      <alignment horizontal="right" vertical="center"/>
    </xf>
    <xf numFmtId="1" fontId="2" fillId="0" borderId="8" xfId="0" applyNumberFormat="1" applyFont="1" applyBorder="1" applyAlignment="1" applyProtection="1">
      <alignment horizontal="right" vertical="center"/>
    </xf>
    <xf numFmtId="166" fontId="2" fillId="0" borderId="8" xfId="0" applyNumberFormat="1" applyFont="1" applyBorder="1" applyAlignment="1" applyProtection="1">
      <alignment horizontal="right" vertical="center"/>
    </xf>
    <xf numFmtId="2" fontId="2" fillId="0" borderId="8" xfId="0" applyNumberFormat="1" applyFont="1" applyBorder="1" applyAlignment="1" applyProtection="1">
      <alignment horizontal="right" vertical="center"/>
    </xf>
    <xf numFmtId="0" fontId="4" fillId="3" borderId="2" xfId="0" applyNumberFormat="1" applyFont="1" applyFill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vertical="center" wrapText="1"/>
    </xf>
    <xf numFmtId="164" fontId="4" fillId="0" borderId="2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3" fillId="0" borderId="1" xfId="0" applyNumberFormat="1" applyFont="1" applyBorder="1" applyAlignment="1" applyProtection="1">
      <alignment vertical="center" wrapText="1"/>
    </xf>
    <xf numFmtId="1" fontId="4" fillId="0" borderId="9" xfId="0" applyNumberFormat="1" applyFont="1" applyBorder="1" applyAlignment="1" applyProtection="1">
      <alignment horizontal="center" vertical="center" wrapText="1"/>
    </xf>
    <xf numFmtId="166" fontId="4" fillId="2" borderId="9" xfId="0" applyNumberFormat="1" applyFont="1" applyFill="1" applyBorder="1" applyAlignment="1" applyProtection="1">
      <alignment horizontal="center" vertical="center" wrapText="1"/>
    </xf>
    <xf numFmtId="164" fontId="4" fillId="2" borderId="9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Border="1" applyAlignment="1" applyProtection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4" fillId="9" borderId="31" xfId="0" applyFont="1" applyFill="1" applyBorder="1" applyAlignment="1">
      <alignment horizontal="center" vertical="center" wrapText="1"/>
    </xf>
    <xf numFmtId="0" fontId="4" fillId="9" borderId="32" xfId="0" applyFont="1" applyFill="1" applyBorder="1" applyAlignment="1">
      <alignment horizontal="center" vertical="center" wrapText="1"/>
    </xf>
    <xf numFmtId="0" fontId="4" fillId="9" borderId="33" xfId="0" applyFont="1" applyFill="1" applyBorder="1" applyAlignment="1">
      <alignment horizontal="center" vertical="center" wrapText="1"/>
    </xf>
    <xf numFmtId="2" fontId="2" fillId="4" borderId="5" xfId="0" applyNumberFormat="1" applyFont="1" applyFill="1" applyBorder="1" applyAlignment="1" applyProtection="1">
      <alignment horizontal="center" vertical="center"/>
    </xf>
    <xf numFmtId="0" fontId="2" fillId="4" borderId="6" xfId="0" applyNumberFormat="1" applyFont="1" applyFill="1" applyBorder="1" applyAlignment="1" applyProtection="1">
      <alignment horizontal="center" vertical="center"/>
    </xf>
    <xf numFmtId="2" fontId="2" fillId="4" borderId="6" xfId="0" applyNumberFormat="1" applyFont="1" applyFill="1" applyBorder="1" applyAlignment="1" applyProtection="1">
      <alignment horizontal="center" vertical="center"/>
    </xf>
    <xf numFmtId="2" fontId="2" fillId="0" borderId="6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2" fontId="2" fillId="0" borderId="6" xfId="0" applyNumberFormat="1" applyFont="1" applyFill="1" applyBorder="1" applyAlignment="1" applyProtection="1">
      <alignment horizontal="center" vertical="center" wrapText="1"/>
    </xf>
    <xf numFmtId="2" fontId="2" fillId="0" borderId="6" xfId="0" applyNumberFormat="1" applyFont="1" applyBorder="1" applyAlignment="1" applyProtection="1">
      <alignment horizontal="center" vertical="center" wrapText="1"/>
    </xf>
    <xf numFmtId="2" fontId="2" fillId="4" borderId="17" xfId="0" applyNumberFormat="1" applyFont="1" applyFill="1" applyBorder="1" applyAlignment="1" applyProtection="1">
      <alignment horizontal="center" vertical="center"/>
    </xf>
    <xf numFmtId="2" fontId="2" fillId="0" borderId="6" xfId="0" applyNumberFormat="1" applyFont="1" applyBorder="1" applyAlignment="1" applyProtection="1">
      <alignment horizontal="center" vertical="center"/>
    </xf>
    <xf numFmtId="2" fontId="2" fillId="0" borderId="6" xfId="0" applyNumberFormat="1" applyFont="1" applyBorder="1" applyAlignment="1" applyProtection="1">
      <alignment horizontal="left" vertical="center" wrapText="1"/>
    </xf>
    <xf numFmtId="2" fontId="2" fillId="0" borderId="14" xfId="0" applyNumberFormat="1" applyFont="1" applyBorder="1" applyAlignment="1" applyProtection="1">
      <alignment horizontal="left" vertical="center" wrapText="1"/>
    </xf>
    <xf numFmtId="2" fontId="0" fillId="7" borderId="19" xfId="0" applyNumberFormat="1" applyFill="1" applyBorder="1" applyProtection="1"/>
    <xf numFmtId="2" fontId="2" fillId="0" borderId="17" xfId="0" applyNumberFormat="1" applyFont="1" applyBorder="1" applyAlignment="1" applyProtection="1">
      <alignment horizontal="left" vertical="center" wrapText="1"/>
    </xf>
    <xf numFmtId="2" fontId="11" fillId="7" borderId="19" xfId="0" applyNumberFormat="1" applyFont="1" applyFill="1" applyBorder="1" applyProtection="1"/>
    <xf numFmtId="2" fontId="13" fillId="8" borderId="17" xfId="0" applyNumberFormat="1" applyFont="1" applyFill="1" applyBorder="1" applyAlignment="1" applyProtection="1">
      <alignment horizontal="left" vertical="center" wrapText="1"/>
    </xf>
    <xf numFmtId="2" fontId="13" fillId="8" borderId="6" xfId="0" applyNumberFormat="1" applyFont="1" applyFill="1" applyBorder="1" applyAlignment="1" applyProtection="1">
      <alignment horizontal="left" vertical="center" wrapText="1"/>
    </xf>
    <xf numFmtId="2" fontId="13" fillId="8" borderId="14" xfId="0" applyNumberFormat="1" applyFont="1" applyFill="1" applyBorder="1" applyAlignment="1" applyProtection="1">
      <alignment horizontal="left" vertical="center" wrapText="1"/>
    </xf>
    <xf numFmtId="2" fontId="13" fillId="8" borderId="8" xfId="0" applyNumberFormat="1" applyFont="1" applyFill="1" applyBorder="1" applyAlignment="1" applyProtection="1">
      <alignment horizontal="left" vertical="center" wrapText="1"/>
    </xf>
    <xf numFmtId="1" fontId="2" fillId="0" borderId="14" xfId="0" applyNumberFormat="1" applyFont="1" applyFill="1" applyBorder="1" applyAlignment="1" applyProtection="1">
      <alignment horizontal="center" vertical="center"/>
    </xf>
    <xf numFmtId="2" fontId="2" fillId="0" borderId="14" xfId="0" applyNumberFormat="1" applyFont="1" applyFill="1" applyBorder="1" applyAlignment="1" applyProtection="1">
      <alignment horizontal="center" vertical="center"/>
    </xf>
    <xf numFmtId="2" fontId="2" fillId="0" borderId="14" xfId="0" applyNumberFormat="1" applyFont="1" applyBorder="1" applyAlignment="1" applyProtection="1">
      <alignment horizontal="center" vertical="center"/>
    </xf>
    <xf numFmtId="2" fontId="0" fillId="0" borderId="14" xfId="0" applyNumberFormat="1" applyBorder="1" applyAlignment="1" applyProtection="1">
      <alignment horizontal="center" vertical="center"/>
    </xf>
    <xf numFmtId="2" fontId="4" fillId="0" borderId="9" xfId="0" applyNumberFormat="1" applyFont="1" applyBorder="1" applyAlignment="1" applyProtection="1">
      <alignment horizontal="center" vertical="center" wrapText="1"/>
    </xf>
    <xf numFmtId="0" fontId="0" fillId="7" borderId="28" xfId="0" applyFill="1" applyBorder="1" applyProtection="1"/>
    <xf numFmtId="0" fontId="0" fillId="7" borderId="35" xfId="0" applyFill="1" applyBorder="1" applyProtection="1"/>
    <xf numFmtId="0" fontId="8" fillId="0" borderId="6" xfId="0" applyNumberFormat="1" applyFont="1" applyBorder="1" applyAlignment="1" applyProtection="1">
      <alignment horizontal="right" vertical="center"/>
    </xf>
    <xf numFmtId="0" fontId="0" fillId="7" borderId="36" xfId="0" applyFill="1" applyBorder="1" applyProtection="1"/>
    <xf numFmtId="0" fontId="0" fillId="7" borderId="37" xfId="0" applyFill="1" applyBorder="1" applyProtection="1"/>
    <xf numFmtId="0" fontId="12" fillId="7" borderId="37" xfId="0" applyFont="1" applyFill="1" applyBorder="1" applyProtection="1"/>
    <xf numFmtId="0" fontId="0" fillId="7" borderId="37" xfId="0" applyFill="1" applyBorder="1" applyProtection="1">
      <protection locked="0"/>
    </xf>
    <xf numFmtId="166" fontId="0" fillId="7" borderId="37" xfId="0" applyNumberFormat="1" applyFill="1" applyBorder="1" applyProtection="1"/>
    <xf numFmtId="0" fontId="0" fillId="7" borderId="32" xfId="0" applyFill="1" applyBorder="1" applyProtection="1"/>
    <xf numFmtId="0" fontId="12" fillId="9" borderId="19" xfId="0" applyFont="1" applyFill="1" applyBorder="1" applyProtection="1"/>
    <xf numFmtId="0" fontId="0" fillId="9" borderId="19" xfId="0" applyFill="1" applyBorder="1" applyProtection="1"/>
    <xf numFmtId="2" fontId="12" fillId="9" borderId="19" xfId="0" applyNumberFormat="1" applyFont="1" applyFill="1" applyBorder="1" applyProtection="1"/>
    <xf numFmtId="1" fontId="2" fillId="4" borderId="6" xfId="0" applyNumberFormat="1" applyFont="1" applyFill="1" applyBorder="1" applyAlignment="1">
      <alignment horizontal="left" vertical="center"/>
    </xf>
    <xf numFmtId="0" fontId="2" fillId="4" borderId="17" xfId="0" applyNumberFormat="1" applyFont="1" applyFill="1" applyBorder="1" applyAlignment="1" applyProtection="1">
      <alignment horizontal="center" vertical="center"/>
    </xf>
    <xf numFmtId="1" fontId="2" fillId="4" borderId="14" xfId="0" applyNumberFormat="1" applyFont="1" applyFill="1" applyBorder="1" applyAlignment="1" applyProtection="1">
      <alignment horizontal="center" vertical="center"/>
    </xf>
    <xf numFmtId="0" fontId="2" fillId="4" borderId="14" xfId="0" applyNumberFormat="1" applyFont="1" applyFill="1" applyBorder="1" applyAlignment="1" applyProtection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1" fontId="2" fillId="4" borderId="6" xfId="0" applyNumberFormat="1" applyFont="1" applyFill="1" applyBorder="1" applyAlignment="1">
      <alignment horizontal="center" vertical="center"/>
    </xf>
    <xf numFmtId="49" fontId="7" fillId="7" borderId="6" xfId="0" applyNumberFormat="1" applyFont="1" applyFill="1" applyBorder="1" applyAlignment="1" applyProtection="1">
      <alignment horizontal="left" vertical="center"/>
    </xf>
    <xf numFmtId="0" fontId="2" fillId="7" borderId="6" xfId="0" applyNumberFormat="1" applyFont="1" applyFill="1" applyBorder="1" applyAlignment="1" applyProtection="1">
      <alignment horizontal="left" vertical="center" wrapText="1"/>
    </xf>
    <xf numFmtId="1" fontId="2" fillId="7" borderId="6" xfId="0" applyNumberFormat="1" applyFont="1" applyFill="1" applyBorder="1" applyAlignment="1" applyProtection="1">
      <alignment horizontal="center" vertical="center"/>
    </xf>
    <xf numFmtId="2" fontId="2" fillId="7" borderId="6" xfId="0" applyNumberFormat="1" applyFont="1" applyFill="1" applyBorder="1" applyAlignment="1" applyProtection="1">
      <alignment horizontal="center" vertical="center"/>
    </xf>
    <xf numFmtId="1" fontId="2" fillId="7" borderId="6" xfId="0" applyNumberFormat="1" applyFont="1" applyFill="1" applyBorder="1" applyAlignment="1" applyProtection="1">
      <alignment horizontal="center" vertical="center"/>
      <protection locked="0"/>
    </xf>
    <xf numFmtId="1" fontId="2" fillId="7" borderId="6" xfId="0" applyNumberFormat="1" applyFont="1" applyFill="1" applyBorder="1" applyAlignment="1" applyProtection="1">
      <alignment horizontal="right" vertical="center"/>
    </xf>
    <xf numFmtId="166" fontId="2" fillId="7" borderId="6" xfId="0" applyNumberFormat="1" applyFont="1" applyFill="1" applyBorder="1" applyAlignment="1" applyProtection="1">
      <alignment horizontal="right" vertical="center"/>
    </xf>
    <xf numFmtId="164" fontId="2" fillId="7" borderId="6" xfId="0" applyNumberFormat="1" applyFont="1" applyFill="1" applyBorder="1" applyAlignment="1" applyProtection="1">
      <alignment horizontal="right" vertical="center"/>
    </xf>
    <xf numFmtId="2" fontId="2" fillId="7" borderId="6" xfId="0" applyNumberFormat="1" applyFont="1" applyFill="1" applyBorder="1" applyAlignment="1" applyProtection="1">
      <alignment horizontal="right" vertical="center"/>
    </xf>
    <xf numFmtId="0" fontId="8" fillId="7" borderId="6" xfId="0" applyNumberFormat="1" applyFont="1" applyFill="1" applyBorder="1" applyAlignment="1" applyProtection="1">
      <alignment horizontal="right" vertical="center"/>
    </xf>
    <xf numFmtId="2" fontId="0" fillId="7" borderId="37" xfId="0" applyNumberFormat="1" applyFill="1" applyBorder="1" applyProtection="1"/>
    <xf numFmtId="0" fontId="0" fillId="8" borderId="0" xfId="0" applyFill="1"/>
    <xf numFmtId="0" fontId="0" fillId="8" borderId="0" xfId="0" applyFill="1" applyBorder="1"/>
    <xf numFmtId="2" fontId="22" fillId="0" borderId="0" xfId="0" applyNumberFormat="1" applyFont="1" applyFill="1" applyBorder="1" applyAlignment="1"/>
    <xf numFmtId="1" fontId="4" fillId="0" borderId="42" xfId="0" applyNumberFormat="1" applyFont="1" applyBorder="1" applyAlignment="1" applyProtection="1">
      <alignment horizontal="center" vertical="center" wrapText="1"/>
    </xf>
    <xf numFmtId="0" fontId="21" fillId="0" borderId="0" xfId="0" applyNumberFormat="1" applyFont="1" applyFill="1" applyBorder="1" applyAlignment="1" applyProtection="1">
      <alignment vertical="center" wrapText="1"/>
    </xf>
    <xf numFmtId="165" fontId="21" fillId="0" borderId="0" xfId="0" applyNumberFormat="1" applyFont="1" applyFill="1" applyBorder="1" applyAlignment="1" applyProtection="1">
      <alignment vertical="center"/>
    </xf>
    <xf numFmtId="2" fontId="22" fillId="0" borderId="0" xfId="0" applyNumberFormat="1" applyFont="1" applyBorder="1" applyAlignment="1"/>
    <xf numFmtId="0" fontId="22" fillId="0" borderId="0" xfId="0" applyFont="1" applyBorder="1" applyAlignment="1">
      <alignment wrapText="1"/>
    </xf>
    <xf numFmtId="1" fontId="17" fillId="11" borderId="41" xfId="3" applyNumberFormat="1"/>
    <xf numFmtId="0" fontId="0" fillId="8" borderId="0" xfId="0" applyFill="1" applyBorder="1" applyAlignment="1"/>
    <xf numFmtId="0" fontId="26" fillId="8" borderId="0" xfId="0" applyFont="1" applyFill="1"/>
    <xf numFmtId="0" fontId="27" fillId="8" borderId="0" xfId="0" applyFont="1" applyFill="1"/>
    <xf numFmtId="0" fontId="27" fillId="8" borderId="0" xfId="0" applyFont="1" applyFill="1" applyAlignment="1">
      <alignment horizontal="left"/>
    </xf>
    <xf numFmtId="0" fontId="27" fillId="8" borderId="0" xfId="0" applyFont="1" applyFill="1" applyBorder="1"/>
    <xf numFmtId="0" fontId="27" fillId="8" borderId="0" xfId="0" applyFont="1" applyFill="1" applyBorder="1" applyAlignment="1"/>
    <xf numFmtId="0" fontId="28" fillId="8" borderId="0" xfId="0" applyFont="1" applyFill="1"/>
    <xf numFmtId="0" fontId="28" fillId="8" borderId="0" xfId="0" applyFont="1" applyFill="1" applyBorder="1" applyAlignment="1"/>
    <xf numFmtId="0" fontId="23" fillId="12" borderId="0" xfId="0" applyFont="1" applyFill="1"/>
    <xf numFmtId="0" fontId="0" fillId="8" borderId="43" xfId="0" applyFill="1" applyBorder="1"/>
    <xf numFmtId="2" fontId="17" fillId="11" borderId="41" xfId="3" applyNumberFormat="1"/>
    <xf numFmtId="168" fontId="29" fillId="8" borderId="0" xfId="0" applyNumberFormat="1" applyFont="1" applyFill="1" applyBorder="1" applyAlignment="1"/>
    <xf numFmtId="2" fontId="29" fillId="8" borderId="0" xfId="0" applyNumberFormat="1" applyFont="1" applyFill="1" applyBorder="1" applyAlignment="1">
      <alignment horizontal="left"/>
    </xf>
    <xf numFmtId="2" fontId="29" fillId="8" borderId="0" xfId="0" applyNumberFormat="1" applyFont="1" applyFill="1" applyAlignment="1">
      <alignment horizontal="right"/>
    </xf>
    <xf numFmtId="0" fontId="30" fillId="8" borderId="0" xfId="0" applyFont="1" applyFill="1"/>
    <xf numFmtId="0" fontId="30" fillId="8" borderId="43" xfId="0" applyFont="1" applyFill="1" applyBorder="1"/>
    <xf numFmtId="0" fontId="16" fillId="10" borderId="41" xfId="2" applyProtection="1">
      <protection locked="0"/>
    </xf>
    <xf numFmtId="0" fontId="0" fillId="8" borderId="43" xfId="0" applyFill="1" applyBorder="1" applyProtection="1">
      <protection locked="0"/>
    </xf>
    <xf numFmtId="0" fontId="0" fillId="8" borderId="0" xfId="0" applyFill="1" applyProtection="1">
      <protection locked="0"/>
    </xf>
    <xf numFmtId="168" fontId="30" fillId="8" borderId="0" xfId="0" applyNumberFormat="1" applyFont="1" applyFill="1" applyProtection="1">
      <protection hidden="1"/>
    </xf>
    <xf numFmtId="168" fontId="0" fillId="8" borderId="0" xfId="0" applyNumberFormat="1" applyFill="1" applyProtection="1">
      <protection hidden="1"/>
    </xf>
    <xf numFmtId="168" fontId="30" fillId="8" borderId="43" xfId="0" applyNumberFormat="1" applyFont="1" applyFill="1" applyBorder="1" applyProtection="1">
      <protection hidden="1"/>
    </xf>
    <xf numFmtId="168" fontId="0" fillId="8" borderId="43" xfId="0" applyNumberFormat="1" applyFill="1" applyBorder="1" applyProtection="1">
      <protection hidden="1"/>
    </xf>
    <xf numFmtId="167" fontId="30" fillId="8" borderId="0" xfId="0" applyNumberFormat="1" applyFont="1" applyFill="1" applyProtection="1">
      <protection hidden="1"/>
    </xf>
    <xf numFmtId="0" fontId="30" fillId="8" borderId="0" xfId="0" applyFont="1" applyFill="1" applyProtection="1">
      <protection hidden="1"/>
    </xf>
    <xf numFmtId="0" fontId="30" fillId="8" borderId="43" xfId="0" applyFont="1" applyFill="1" applyBorder="1" applyProtection="1">
      <protection hidden="1"/>
    </xf>
    <xf numFmtId="168" fontId="30" fillId="8" borderId="50" xfId="0" applyNumberFormat="1" applyFont="1" applyFill="1" applyBorder="1" applyProtection="1">
      <protection hidden="1"/>
    </xf>
    <xf numFmtId="168" fontId="30" fillId="8" borderId="0" xfId="0" applyNumberFormat="1" applyFont="1" applyFill="1" applyBorder="1" applyProtection="1">
      <protection hidden="1"/>
    </xf>
    <xf numFmtId="0" fontId="16" fillId="10" borderId="51" xfId="2" applyBorder="1" applyProtection="1">
      <protection locked="0"/>
    </xf>
    <xf numFmtId="0" fontId="0" fillId="8" borderId="0" xfId="0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52" xfId="0" applyFont="1" applyBorder="1" applyAlignment="1">
      <alignment horizontal="left"/>
    </xf>
    <xf numFmtId="0" fontId="34" fillId="0" borderId="52" xfId="0" applyFont="1" applyBorder="1"/>
    <xf numFmtId="0" fontId="34" fillId="13" borderId="52" xfId="0" applyFont="1" applyFill="1" applyBorder="1"/>
    <xf numFmtId="0" fontId="0" fillId="8" borderId="0" xfId="0" applyFill="1" applyBorder="1" applyAlignment="1" applyProtection="1">
      <alignment horizontal="center"/>
      <protection locked="0"/>
    </xf>
    <xf numFmtId="0" fontId="16" fillId="10" borderId="53" xfId="2" applyBorder="1" applyProtection="1">
      <protection locked="0"/>
    </xf>
    <xf numFmtId="1" fontId="0" fillId="0" borderId="0" xfId="0" applyNumberFormat="1"/>
    <xf numFmtId="168" fontId="0" fillId="8" borderId="0" xfId="0" applyNumberFormat="1" applyFill="1"/>
    <xf numFmtId="0" fontId="35" fillId="12" borderId="0" xfId="0" applyFont="1" applyFill="1" applyBorder="1" applyAlignment="1">
      <alignment horizontal="center"/>
    </xf>
    <xf numFmtId="0" fontId="20" fillId="8" borderId="43" xfId="0" applyFont="1" applyFill="1" applyBorder="1" applyAlignment="1">
      <alignment horizontal="center"/>
    </xf>
    <xf numFmtId="0" fontId="20" fillId="8" borderId="0" xfId="0" applyFont="1" applyFill="1" applyAlignment="1">
      <alignment horizontal="center"/>
    </xf>
    <xf numFmtId="0" fontId="24" fillId="8" borderId="0" xfId="0" applyFont="1" applyFill="1" applyBorder="1" applyAlignment="1">
      <alignment horizontal="center" wrapText="1" readingOrder="1"/>
    </xf>
    <xf numFmtId="0" fontId="35" fillId="12" borderId="55" xfId="0" applyFont="1" applyFill="1" applyBorder="1" applyAlignment="1">
      <alignment horizontal="center"/>
    </xf>
    <xf numFmtId="0" fontId="24" fillId="8" borderId="43" xfId="0" applyFont="1" applyFill="1" applyBorder="1" applyAlignment="1">
      <alignment horizontal="center" wrapText="1" readingOrder="1"/>
    </xf>
    <xf numFmtId="1" fontId="21" fillId="0" borderId="0" xfId="0" applyNumberFormat="1" applyFont="1" applyFill="1" applyBorder="1" applyAlignment="1" applyProtection="1">
      <alignment vertical="center"/>
      <protection locked="0"/>
    </xf>
    <xf numFmtId="2" fontId="21" fillId="0" borderId="0" xfId="0" applyNumberFormat="1" applyFont="1" applyFill="1" applyBorder="1" applyAlignment="1" applyProtection="1">
      <alignment vertical="center"/>
      <protection locked="0"/>
    </xf>
    <xf numFmtId="0" fontId="4" fillId="0" borderId="0" xfId="0" applyFont="1"/>
    <xf numFmtId="0" fontId="36" fillId="0" borderId="0" xfId="0" applyFont="1"/>
    <xf numFmtId="0" fontId="0" fillId="8" borderId="0" xfId="0" applyFill="1" applyBorder="1" applyProtection="1">
      <protection locked="0"/>
    </xf>
    <xf numFmtId="2" fontId="22" fillId="14" borderId="0" xfId="0" applyNumberFormat="1" applyFont="1" applyFill="1" applyBorder="1" applyAlignment="1"/>
    <xf numFmtId="2" fontId="21" fillId="14" borderId="0" xfId="0" applyNumberFormat="1" applyFont="1" applyFill="1" applyBorder="1" applyAlignment="1" applyProtection="1">
      <alignment vertical="center"/>
    </xf>
    <xf numFmtId="0" fontId="22" fillId="14" borderId="0" xfId="0" applyFont="1" applyFill="1" applyBorder="1" applyAlignment="1"/>
    <xf numFmtId="0" fontId="0" fillId="14" borderId="0" xfId="0" applyFill="1"/>
    <xf numFmtId="0" fontId="24" fillId="8" borderId="58" xfId="0" applyFont="1" applyFill="1" applyBorder="1" applyAlignment="1">
      <alignment horizontal="center" wrapText="1" readingOrder="1"/>
    </xf>
    <xf numFmtId="0" fontId="27" fillId="8" borderId="0" xfId="0" applyFont="1" applyFill="1" applyBorder="1" applyAlignment="1" applyProtection="1">
      <alignment horizontal="center"/>
      <protection locked="0"/>
    </xf>
    <xf numFmtId="0" fontId="25" fillId="8" borderId="0" xfId="0" applyFont="1" applyFill="1" applyAlignment="1"/>
    <xf numFmtId="0" fontId="37" fillId="8" borderId="0" xfId="0" applyFont="1" applyFill="1"/>
    <xf numFmtId="9" fontId="38" fillId="8" borderId="0" xfId="0" applyNumberFormat="1" applyFont="1" applyFill="1" applyBorder="1" applyAlignment="1" applyProtection="1">
      <protection locked="0"/>
    </xf>
    <xf numFmtId="9" fontId="38" fillId="8" borderId="0" xfId="0" applyNumberFormat="1" applyFont="1" applyFill="1" applyBorder="1" applyAlignment="1"/>
    <xf numFmtId="9" fontId="39" fillId="8" borderId="0" xfId="0" applyNumberFormat="1" applyFont="1" applyFill="1" applyBorder="1" applyAlignment="1" applyProtection="1">
      <protection locked="0"/>
    </xf>
    <xf numFmtId="9" fontId="39" fillId="8" borderId="0" xfId="0" applyNumberFormat="1" applyFont="1" applyFill="1" applyBorder="1" applyAlignment="1"/>
    <xf numFmtId="0" fontId="0" fillId="0" borderId="0" xfId="0" applyFill="1"/>
    <xf numFmtId="166" fontId="24" fillId="8" borderId="0" xfId="0" applyNumberFormat="1" applyFont="1" applyFill="1" applyBorder="1" applyAlignment="1">
      <alignment horizontal="center" wrapText="1" readingOrder="1"/>
    </xf>
    <xf numFmtId="0" fontId="0" fillId="8" borderId="45" xfId="0" applyFill="1" applyBorder="1"/>
    <xf numFmtId="0" fontId="40" fillId="0" borderId="0" xfId="0" applyFont="1"/>
    <xf numFmtId="0" fontId="1" fillId="0" borderId="0" xfId="1" applyProtection="1">
      <protection locked="0"/>
    </xf>
    <xf numFmtId="0" fontId="0" fillId="0" borderId="0" xfId="0" applyBorder="1" applyProtection="1">
      <protection locked="0"/>
    </xf>
    <xf numFmtId="0" fontId="0" fillId="8" borderId="0" xfId="0" applyFill="1" applyProtection="1"/>
    <xf numFmtId="0" fontId="0" fillId="8" borderId="43" xfId="0" applyFill="1" applyBorder="1" applyProtection="1"/>
    <xf numFmtId="0" fontId="27" fillId="8" borderId="43" xfId="0" applyFont="1" applyFill="1" applyBorder="1" applyAlignment="1" applyProtection="1">
      <alignment horizontal="center"/>
      <protection locked="0"/>
    </xf>
    <xf numFmtId="0" fontId="27" fillId="8" borderId="54" xfId="0" applyFont="1" applyFill="1" applyBorder="1" applyAlignment="1" applyProtection="1">
      <alignment horizontal="center"/>
      <protection locked="0"/>
    </xf>
    <xf numFmtId="0" fontId="19" fillId="8" borderId="45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 wrapText="1"/>
    </xf>
    <xf numFmtId="0" fontId="19" fillId="8" borderId="43" xfId="0" applyFont="1" applyFill="1" applyBorder="1" applyAlignment="1">
      <alignment horizontal="center" vertical="center" wrapText="1"/>
    </xf>
    <xf numFmtId="0" fontId="0" fillId="8" borderId="45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0" fontId="0" fillId="8" borderId="45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/>
    </xf>
    <xf numFmtId="0" fontId="0" fillId="8" borderId="46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0" fontId="24" fillId="8" borderId="0" xfId="0" applyFont="1" applyFill="1" applyAlignment="1">
      <alignment horizontal="center" vertical="center" readingOrder="1"/>
    </xf>
    <xf numFmtId="0" fontId="24" fillId="8" borderId="0" xfId="0" applyFont="1" applyFill="1" applyAlignment="1">
      <alignment horizontal="center"/>
    </xf>
    <xf numFmtId="0" fontId="23" fillId="12" borderId="46" xfId="0" applyFont="1" applyFill="1" applyBorder="1" applyAlignment="1">
      <alignment horizontal="center"/>
    </xf>
    <xf numFmtId="0" fontId="23" fillId="12" borderId="0" xfId="0" applyFont="1" applyFill="1" applyBorder="1" applyAlignment="1">
      <alignment horizontal="center"/>
    </xf>
    <xf numFmtId="0" fontId="23" fillId="12" borderId="55" xfId="0" applyFont="1" applyFill="1" applyBorder="1" applyAlignment="1">
      <alignment horizontal="center"/>
    </xf>
    <xf numFmtId="0" fontId="23" fillId="12" borderId="56" xfId="0" applyFont="1" applyFill="1" applyBorder="1" applyAlignment="1">
      <alignment horizontal="center" vertical="center"/>
    </xf>
    <xf numFmtId="0" fontId="25" fillId="8" borderId="0" xfId="0" applyFont="1" applyFill="1" applyAlignment="1">
      <alignment horizontal="left"/>
    </xf>
    <xf numFmtId="0" fontId="23" fillId="12" borderId="0" xfId="0" applyFont="1" applyFill="1" applyAlignment="1">
      <alignment horizontal="center" vertical="center"/>
    </xf>
    <xf numFmtId="0" fontId="23" fillId="12" borderId="56" xfId="0" applyFont="1" applyFill="1" applyBorder="1" applyAlignment="1">
      <alignment horizontal="center" vertical="center" wrapText="1"/>
    </xf>
    <xf numFmtId="0" fontId="27" fillId="8" borderId="48" xfId="0" applyFont="1" applyFill="1" applyBorder="1" applyAlignment="1" applyProtection="1">
      <alignment horizontal="center"/>
      <protection locked="0"/>
    </xf>
    <xf numFmtId="0" fontId="27" fillId="8" borderId="49" xfId="0" applyFont="1" applyFill="1" applyBorder="1" applyAlignment="1" applyProtection="1">
      <alignment horizontal="center"/>
      <protection locked="0"/>
    </xf>
    <xf numFmtId="0" fontId="23" fillId="12" borderId="0" xfId="0" applyFont="1" applyFill="1" applyBorder="1" applyAlignment="1">
      <alignment horizontal="center" vertical="center"/>
    </xf>
    <xf numFmtId="0" fontId="23" fillId="12" borderId="55" xfId="0" applyFont="1" applyFill="1" applyBorder="1" applyAlignment="1">
      <alignment horizontal="center" vertical="center"/>
    </xf>
    <xf numFmtId="0" fontId="23" fillId="12" borderId="57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4" fillId="9" borderId="23" xfId="0" applyFont="1" applyFill="1" applyBorder="1" applyAlignment="1">
      <alignment horizontal="center" vertical="center" wrapText="1"/>
    </xf>
    <xf numFmtId="0" fontId="4" fillId="9" borderId="24" xfId="0" applyFont="1" applyFill="1" applyBorder="1" applyAlignment="1">
      <alignment horizontal="center" vertical="center" wrapText="1"/>
    </xf>
    <xf numFmtId="0" fontId="4" fillId="9" borderId="25" xfId="0" applyFont="1" applyFill="1" applyBorder="1" applyAlignment="1">
      <alignment horizontal="center" vertical="center" wrapText="1"/>
    </xf>
    <xf numFmtId="0" fontId="4" fillId="9" borderId="26" xfId="0" applyFont="1" applyFill="1" applyBorder="1" applyAlignment="1">
      <alignment horizontal="center" vertical="center" wrapText="1"/>
    </xf>
    <xf numFmtId="0" fontId="4" fillId="9" borderId="34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42" xfId="0" applyNumberFormat="1" applyFont="1" applyBorder="1" applyAlignment="1" applyProtection="1">
      <alignment horizontal="center" vertical="center" wrapText="1"/>
    </xf>
    <xf numFmtId="0" fontId="0" fillId="0" borderId="31" xfId="0" applyBorder="1" applyAlignment="1">
      <alignment horizontal="center" wrapText="1"/>
    </xf>
    <xf numFmtId="0" fontId="12" fillId="9" borderId="38" xfId="0" applyFont="1" applyFill="1" applyBorder="1" applyAlignment="1" applyProtection="1">
      <alignment horizontal="center"/>
    </xf>
    <xf numFmtId="0" fontId="12" fillId="9" borderId="39" xfId="0" applyFont="1" applyFill="1" applyBorder="1" applyAlignment="1" applyProtection="1">
      <alignment horizontal="center"/>
    </xf>
    <xf numFmtId="0" fontId="12" fillId="9" borderId="40" xfId="0" applyFont="1" applyFill="1" applyBorder="1" applyAlignment="1" applyProtection="1">
      <alignment horizontal="center"/>
    </xf>
    <xf numFmtId="0" fontId="12" fillId="7" borderId="38" xfId="0" applyFont="1" applyFill="1" applyBorder="1" applyAlignment="1" applyProtection="1">
      <alignment horizontal="center"/>
    </xf>
    <xf numFmtId="0" fontId="12" fillId="7" borderId="39" xfId="0" applyFont="1" applyFill="1" applyBorder="1" applyAlignment="1" applyProtection="1">
      <alignment horizontal="center"/>
    </xf>
    <xf numFmtId="0" fontId="12" fillId="7" borderId="40" xfId="0" applyFont="1" applyFill="1" applyBorder="1" applyAlignment="1" applyProtection="1">
      <alignment horizontal="center"/>
    </xf>
    <xf numFmtId="0" fontId="4" fillId="0" borderId="10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</cellXfs>
  <cellStyles count="4">
    <cellStyle name="Calculation" xfId="3" builtinId="22"/>
    <cellStyle name="Input" xfId="2" builtinId="20"/>
    <cellStyle name="Normal" xfId="0" builtinId="0"/>
    <cellStyle name="Обычный 2" xfId="1" xr:uid="{00000000-0005-0000-0000-000001000000}"/>
  </cellStyles>
  <dxfs count="0"/>
  <tableStyles count="0" defaultTableStyle="TableStyleMedium2" defaultPivotStyle="PivotStyleMedium9"/>
  <colors>
    <mruColors>
      <color rgb="FF42A125"/>
      <color rgb="FF0F24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jpeg"/><Relationship Id="rId26" Type="http://schemas.openxmlformats.org/officeDocument/2006/relationships/image" Target="../media/image25.png"/><Relationship Id="rId39" Type="http://schemas.openxmlformats.org/officeDocument/2006/relationships/image" Target="../media/image37.png"/><Relationship Id="rId21" Type="http://schemas.openxmlformats.org/officeDocument/2006/relationships/image" Target="../media/image20.jpeg"/><Relationship Id="rId34" Type="http://schemas.openxmlformats.org/officeDocument/2006/relationships/image" Target="../media/image32.png"/><Relationship Id="rId7" Type="http://schemas.openxmlformats.org/officeDocument/2006/relationships/image" Target="../media/image7.png"/><Relationship Id="rId12" Type="http://schemas.microsoft.com/office/2007/relationships/hdphoto" Target="../media/hdphoto1.wdp"/><Relationship Id="rId17" Type="http://schemas.openxmlformats.org/officeDocument/2006/relationships/image" Target="../media/image16.jpeg"/><Relationship Id="rId25" Type="http://schemas.openxmlformats.org/officeDocument/2006/relationships/image" Target="../media/image24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2" Type="http://schemas.openxmlformats.org/officeDocument/2006/relationships/image" Target="../media/image2.pn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7.jpe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31" Type="http://schemas.openxmlformats.org/officeDocument/2006/relationships/image" Target="../media/image29.jpeg"/><Relationship Id="rId4" Type="http://schemas.openxmlformats.org/officeDocument/2006/relationships/image" Target="../media/image4.sv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21.jpeg"/><Relationship Id="rId27" Type="http://schemas.microsoft.com/office/2007/relationships/hdphoto" Target="../media/hdphoto2.wdp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hyperlink" Target="http://ecoelki66.ru/100002327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138735</xdr:colOff>
      <xdr:row>16</xdr:row>
      <xdr:rowOff>16564</xdr:rowOff>
    </xdr:from>
    <xdr:to>
      <xdr:col>2</xdr:col>
      <xdr:colOff>35818</xdr:colOff>
      <xdr:row>25</xdr:row>
      <xdr:rowOff>25399</xdr:rowOff>
    </xdr:to>
    <xdr:pic>
      <xdr:nvPicPr>
        <xdr:cNvPr id="2" name="Picture 1" descr="A close up of a plant&#10;&#10;Description automatically generated">
          <a:extLst>
            <a:ext uri="{FF2B5EF4-FFF2-40B4-BE49-F238E27FC236}">
              <a16:creationId xmlns:a16="http://schemas.microsoft.com/office/drawing/2014/main" id="{086BA2EC-2F69-4551-A305-1618E36F0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35" y="3077264"/>
          <a:ext cx="1294083" cy="17233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127000</xdr:rowOff>
    </xdr:from>
    <xdr:to>
      <xdr:col>1</xdr:col>
      <xdr:colOff>340351</xdr:colOff>
      <xdr:row>5</xdr:row>
      <xdr:rowOff>118717</xdr:rowOff>
    </xdr:to>
    <xdr:pic>
      <xdr:nvPicPr>
        <xdr:cNvPr id="3" name="Picture 2" descr="A close up of a logo&#10;&#10;Description automatically generated">
          <a:extLst>
            <a:ext uri="{FF2B5EF4-FFF2-40B4-BE49-F238E27FC236}">
              <a16:creationId xmlns:a16="http://schemas.microsoft.com/office/drawing/2014/main" id="{9DD6BDF6-CCDB-438C-93DA-11EC2EF8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000"/>
          <a:ext cx="1038851" cy="944217"/>
        </a:xfrm>
        <a:prstGeom prst="rect">
          <a:avLst/>
        </a:prstGeom>
      </xdr:spPr>
    </xdr:pic>
    <xdr:clientData/>
  </xdr:twoCellAnchor>
  <xdr:twoCellAnchor editAs="oneCell">
    <xdr:from>
      <xdr:col>5</xdr:col>
      <xdr:colOff>215348</xdr:colOff>
      <xdr:row>2</xdr:row>
      <xdr:rowOff>83735</xdr:rowOff>
    </xdr:from>
    <xdr:to>
      <xdr:col>5</xdr:col>
      <xdr:colOff>422413</xdr:colOff>
      <xdr:row>3</xdr:row>
      <xdr:rowOff>99837</xdr:rowOff>
    </xdr:to>
    <xdr:pic>
      <xdr:nvPicPr>
        <xdr:cNvPr id="4" name="Graphic 10">
          <a:extLst>
            <a:ext uri="{FF2B5EF4-FFF2-40B4-BE49-F238E27FC236}">
              <a16:creationId xmlns:a16="http://schemas.microsoft.com/office/drawing/2014/main" id="{E6B1FFED-B22E-4EFB-83F6-544816C67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358598" y="474260"/>
          <a:ext cx="207065" cy="206602"/>
        </a:xfrm>
        <a:prstGeom prst="rect">
          <a:avLst/>
        </a:prstGeom>
      </xdr:spPr>
    </xdr:pic>
    <xdr:clientData/>
  </xdr:twoCellAnchor>
  <xdr:twoCellAnchor>
    <xdr:from>
      <xdr:col>5</xdr:col>
      <xdr:colOff>405082</xdr:colOff>
      <xdr:row>2</xdr:row>
      <xdr:rowOff>52330</xdr:rowOff>
    </xdr:from>
    <xdr:to>
      <xdr:col>6</xdr:col>
      <xdr:colOff>1152526</xdr:colOff>
      <xdr:row>3</xdr:row>
      <xdr:rowOff>110681</xdr:rowOff>
    </xdr:to>
    <xdr:sp macro="" textlink="">
      <xdr:nvSpPr>
        <xdr:cNvPr id="5" name="TextBox 11">
          <a:extLst>
            <a:ext uri="{FF2B5EF4-FFF2-40B4-BE49-F238E27FC236}">
              <a16:creationId xmlns:a16="http://schemas.microsoft.com/office/drawing/2014/main" id="{A284BE0D-DC12-467A-B339-49B6938FA01E}"/>
            </a:ext>
          </a:extLst>
        </xdr:cNvPr>
        <xdr:cNvSpPr txBox="1"/>
      </xdr:nvSpPr>
      <xdr:spPr>
        <a:xfrm>
          <a:off x="3548332" y="442855"/>
          <a:ext cx="1452294" cy="2488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>
              <a:solidFill>
                <a:schemeClr val="accent1"/>
              </a:solidFill>
            </a:rPr>
            <a:t>оптом-елка-маркет.рф</a:t>
          </a:r>
          <a:endParaRPr lang="en-US" sz="1000">
            <a:solidFill>
              <a:schemeClr val="accent1"/>
            </a:solidFill>
          </a:endParaRPr>
        </a:p>
      </xdr:txBody>
    </xdr:sp>
    <xdr:clientData/>
  </xdr:twoCellAnchor>
  <xdr:twoCellAnchor editAs="oneCell">
    <xdr:from>
      <xdr:col>2</xdr:col>
      <xdr:colOff>510612</xdr:colOff>
      <xdr:row>2</xdr:row>
      <xdr:rowOff>87950</xdr:rowOff>
    </xdr:from>
    <xdr:to>
      <xdr:col>3</xdr:col>
      <xdr:colOff>6496</xdr:colOff>
      <xdr:row>3</xdr:row>
      <xdr:rowOff>96756</xdr:rowOff>
    </xdr:to>
    <xdr:pic>
      <xdr:nvPicPr>
        <xdr:cNvPr id="7" name="Graphic 52">
          <a:extLst>
            <a:ext uri="{FF2B5EF4-FFF2-40B4-BE49-F238E27FC236}">
              <a16:creationId xmlns:a16="http://schemas.microsoft.com/office/drawing/2014/main" id="{18C2D5D3-8909-4746-8B55-B60AEC450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731544" y="477609"/>
          <a:ext cx="201600" cy="199306"/>
        </a:xfrm>
        <a:prstGeom prst="rect">
          <a:avLst/>
        </a:prstGeom>
      </xdr:spPr>
    </xdr:pic>
    <xdr:clientData/>
  </xdr:twoCellAnchor>
  <xdr:twoCellAnchor>
    <xdr:from>
      <xdr:col>3</xdr:col>
      <xdr:colOff>77140</xdr:colOff>
      <xdr:row>2</xdr:row>
      <xdr:rowOff>62345</xdr:rowOff>
    </xdr:from>
    <xdr:to>
      <xdr:col>5</xdr:col>
      <xdr:colOff>29176</xdr:colOff>
      <xdr:row>3</xdr:row>
      <xdr:rowOff>120696</xdr:rowOff>
    </xdr:to>
    <xdr:sp macro="" textlink="">
      <xdr:nvSpPr>
        <xdr:cNvPr id="8" name="TextBox 15">
          <a:extLst>
            <a:ext uri="{FF2B5EF4-FFF2-40B4-BE49-F238E27FC236}">
              <a16:creationId xmlns:a16="http://schemas.microsoft.com/office/drawing/2014/main" id="{4EDD29B0-06B6-4A99-B167-9BC0E3EE7483}"/>
            </a:ext>
          </a:extLst>
        </xdr:cNvPr>
        <xdr:cNvSpPr txBox="1"/>
      </xdr:nvSpPr>
      <xdr:spPr>
        <a:xfrm>
          <a:off x="1908538" y="452004"/>
          <a:ext cx="1172968" cy="2488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>
              <a:solidFill>
                <a:schemeClr val="accent1"/>
              </a:solidFill>
            </a:rPr>
            <a:t>+7 (992) 337-67-73</a:t>
          </a:r>
          <a:endParaRPr lang="en-US" sz="1000">
            <a:solidFill>
              <a:schemeClr val="accent1"/>
            </a:solidFill>
          </a:endParaRPr>
        </a:p>
      </xdr:txBody>
    </xdr:sp>
    <xdr:clientData/>
  </xdr:twoCellAnchor>
  <xdr:twoCellAnchor editAs="oneCell">
    <xdr:from>
      <xdr:col>0</xdr:col>
      <xdr:colOff>239644</xdr:colOff>
      <xdr:row>103</xdr:row>
      <xdr:rowOff>169672</xdr:rowOff>
    </xdr:from>
    <xdr:to>
      <xdr:col>2</xdr:col>
      <xdr:colOff>114300</xdr:colOff>
      <xdr:row>112</xdr:row>
      <xdr:rowOff>146880</xdr:rowOff>
    </xdr:to>
    <xdr:pic>
      <xdr:nvPicPr>
        <xdr:cNvPr id="15" name="Picture 14" descr="A close up of a plant&#10;&#10;Description automatically generated">
          <a:extLst>
            <a:ext uri="{FF2B5EF4-FFF2-40B4-BE49-F238E27FC236}">
              <a16:creationId xmlns:a16="http://schemas.microsoft.com/office/drawing/2014/main" id="{2A9D0E6E-F1E4-4925-AB30-7E0321E2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4" y="19803872"/>
          <a:ext cx="1271656" cy="1691708"/>
        </a:xfrm>
        <a:prstGeom prst="rect">
          <a:avLst/>
        </a:prstGeom>
      </xdr:spPr>
    </xdr:pic>
    <xdr:clientData/>
  </xdr:twoCellAnchor>
  <xdr:twoCellAnchor editAs="oneCell">
    <xdr:from>
      <xdr:col>0</xdr:col>
      <xdr:colOff>208722</xdr:colOff>
      <xdr:row>128</xdr:row>
      <xdr:rowOff>163115</xdr:rowOff>
    </xdr:from>
    <xdr:to>
      <xdr:col>2</xdr:col>
      <xdr:colOff>3174</xdr:colOff>
      <xdr:row>137</xdr:row>
      <xdr:rowOff>51907</xdr:rowOff>
    </xdr:to>
    <xdr:pic>
      <xdr:nvPicPr>
        <xdr:cNvPr id="16" name="Picture 15" descr="A close up of a tree&#10;&#10;Description automatically generated">
          <a:extLst>
            <a:ext uri="{FF2B5EF4-FFF2-40B4-BE49-F238E27FC236}">
              <a16:creationId xmlns:a16="http://schemas.microsoft.com/office/drawing/2014/main" id="{80DB75EA-2C26-45AE-B4BD-80614553B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22" y="24559815"/>
          <a:ext cx="1188277" cy="1603292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206374</xdr:colOff>
      <xdr:row>161</xdr:row>
      <xdr:rowOff>96314</xdr:rowOff>
    </xdr:from>
    <xdr:to>
      <xdr:col>2</xdr:col>
      <xdr:colOff>3174</xdr:colOff>
      <xdr:row>170</xdr:row>
      <xdr:rowOff>12700</xdr:rowOff>
    </xdr:to>
    <xdr:pic>
      <xdr:nvPicPr>
        <xdr:cNvPr id="18" name="Picture 17" descr="A close up of a plant&#10;&#10;Description automatically generated">
          <a:extLst>
            <a:ext uri="{FF2B5EF4-FFF2-40B4-BE49-F238E27FC236}">
              <a16:creationId xmlns:a16="http://schemas.microsoft.com/office/drawing/2014/main" id="{599A114D-9D7F-4185-9DAD-36DA43AA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4" y="30779514"/>
          <a:ext cx="1190625" cy="1630886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169</xdr:row>
      <xdr:rowOff>134322</xdr:rowOff>
    </xdr:from>
    <xdr:to>
      <xdr:col>2</xdr:col>
      <xdr:colOff>25400</xdr:colOff>
      <xdr:row>177</xdr:row>
      <xdr:rowOff>184735</xdr:rowOff>
    </xdr:to>
    <xdr:pic>
      <xdr:nvPicPr>
        <xdr:cNvPr id="19" name="Picture 18" descr="A close up of a plant&#10;&#10;Description automatically generated">
          <a:extLst>
            <a:ext uri="{FF2B5EF4-FFF2-40B4-BE49-F238E27FC236}">
              <a16:creationId xmlns:a16="http://schemas.microsoft.com/office/drawing/2014/main" id="{A7B9095E-7999-44C9-9A60-406FA8E1E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32341522"/>
          <a:ext cx="1143000" cy="157441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152</xdr:row>
      <xdr:rowOff>157281</xdr:rowOff>
    </xdr:from>
    <xdr:to>
      <xdr:col>2</xdr:col>
      <xdr:colOff>88899</xdr:colOff>
      <xdr:row>162</xdr:row>
      <xdr:rowOff>39495</xdr:rowOff>
    </xdr:to>
    <xdr:pic>
      <xdr:nvPicPr>
        <xdr:cNvPr id="20" name="Picture 19" descr="A close up of a plant&#10;&#10;Description automatically generated">
          <a:extLst>
            <a:ext uri="{FF2B5EF4-FFF2-40B4-BE49-F238E27FC236}">
              <a16:creationId xmlns:a16="http://schemas.microsoft.com/office/drawing/2014/main" id="{6FA809C2-BC46-4E8D-9814-3FBC88B5F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29125981"/>
          <a:ext cx="1282699" cy="178721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178</xdr:row>
      <xdr:rowOff>25400</xdr:rowOff>
    </xdr:from>
    <xdr:to>
      <xdr:col>2</xdr:col>
      <xdr:colOff>19561</xdr:colOff>
      <xdr:row>186</xdr:row>
      <xdr:rowOff>34925</xdr:rowOff>
    </xdr:to>
    <xdr:pic>
      <xdr:nvPicPr>
        <xdr:cNvPr id="23" name="Picture 22" descr="A picture containing plant, smoke, dark, sitting&#10;&#10;Description automatically generated">
          <a:extLst>
            <a:ext uri="{FF2B5EF4-FFF2-40B4-BE49-F238E27FC236}">
              <a16:creationId xmlns:a16="http://schemas.microsoft.com/office/drawing/2014/main" id="{873E4F0E-9019-4AFF-AB99-86383BD1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3947100"/>
          <a:ext cx="1111761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288926</xdr:colOff>
      <xdr:row>210</xdr:row>
      <xdr:rowOff>34323</xdr:rowOff>
    </xdr:from>
    <xdr:to>
      <xdr:col>2</xdr:col>
      <xdr:colOff>3175</xdr:colOff>
      <xdr:row>217</xdr:row>
      <xdr:rowOff>114578</xdr:rowOff>
    </xdr:to>
    <xdr:pic>
      <xdr:nvPicPr>
        <xdr:cNvPr id="24" name="Picture 23" descr="A tree decorated with lights&#10;&#10;Description automatically generated">
          <a:extLst>
            <a:ext uri="{FF2B5EF4-FFF2-40B4-BE49-F238E27FC236}">
              <a16:creationId xmlns:a16="http://schemas.microsoft.com/office/drawing/2014/main" id="{D3B970B0-415B-4FE5-80D6-8A823E64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6" y="40052023"/>
          <a:ext cx="1031874" cy="141375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225</xdr:row>
      <xdr:rowOff>142348</xdr:rowOff>
    </xdr:from>
    <xdr:to>
      <xdr:col>2</xdr:col>
      <xdr:colOff>0</xdr:colOff>
      <xdr:row>234</xdr:row>
      <xdr:rowOff>12700</xdr:rowOff>
    </xdr:to>
    <xdr:pic>
      <xdr:nvPicPr>
        <xdr:cNvPr id="28" name="Picture 27" descr="A close up of a plant&#10;&#10;Description automatically generated">
          <a:extLst>
            <a:ext uri="{FF2B5EF4-FFF2-40B4-BE49-F238E27FC236}">
              <a16:creationId xmlns:a16="http://schemas.microsoft.com/office/drawing/2014/main" id="{176437E6-93B9-49E8-ADBC-96830951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43017548"/>
          <a:ext cx="1155700" cy="1584852"/>
        </a:xfrm>
        <a:prstGeom prst="rect">
          <a:avLst/>
        </a:prstGeom>
      </xdr:spPr>
    </xdr:pic>
    <xdr:clientData/>
  </xdr:twoCellAnchor>
  <xdr:twoCellAnchor editAs="oneCell">
    <xdr:from>
      <xdr:col>0</xdr:col>
      <xdr:colOff>21589</xdr:colOff>
      <xdr:row>250</xdr:row>
      <xdr:rowOff>25399</xdr:rowOff>
    </xdr:from>
    <xdr:to>
      <xdr:col>1</xdr:col>
      <xdr:colOff>590196</xdr:colOff>
      <xdr:row>257</xdr:row>
      <xdr:rowOff>130174</xdr:rowOff>
    </xdr:to>
    <xdr:pic>
      <xdr:nvPicPr>
        <xdr:cNvPr id="22" name="图片 1" descr="xl/media/image2.jpeg">
          <a:extLst>
            <a:ext uri="{FF2B5EF4-FFF2-40B4-BE49-F238E27FC236}">
              <a16:creationId xmlns:a16="http://schemas.microsoft.com/office/drawing/2014/main" id="{0E7112D4-C5D3-405B-9401-6428662D8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589" y="48145699"/>
          <a:ext cx="1178207" cy="1504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258</xdr:row>
      <xdr:rowOff>33654</xdr:rowOff>
    </xdr:from>
    <xdr:to>
      <xdr:col>1</xdr:col>
      <xdr:colOff>590550</xdr:colOff>
      <xdr:row>265</xdr:row>
      <xdr:rowOff>122291</xdr:rowOff>
    </xdr:to>
    <xdr:pic>
      <xdr:nvPicPr>
        <xdr:cNvPr id="25" name="图片 2" descr="xl/media/image1.jpeg">
          <a:extLst>
            <a:ext uri="{FF2B5EF4-FFF2-40B4-BE49-F238E27FC236}">
              <a16:creationId xmlns:a16="http://schemas.microsoft.com/office/drawing/2014/main" id="{F1D57EA3-0A47-485F-89CA-EC806BB1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9754154"/>
          <a:ext cx="1200150" cy="14888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11429</xdr:colOff>
      <xdr:row>266</xdr:row>
      <xdr:rowOff>10230</xdr:rowOff>
    </xdr:from>
    <xdr:to>
      <xdr:col>1</xdr:col>
      <xdr:colOff>571500</xdr:colOff>
      <xdr:row>274</xdr:row>
      <xdr:rowOff>0</xdr:rowOff>
    </xdr:to>
    <xdr:pic>
      <xdr:nvPicPr>
        <xdr:cNvPr id="26" name="图片 3" descr="xl/media/image3.jpeg">
          <a:extLst>
            <a:ext uri="{FF2B5EF4-FFF2-40B4-BE49-F238E27FC236}">
              <a16:creationId xmlns:a16="http://schemas.microsoft.com/office/drawing/2014/main" id="{9A24F0FD-398D-4F37-A497-9E972E84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29" y="51330930"/>
          <a:ext cx="1169671" cy="15899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</xdr:colOff>
      <xdr:row>274</xdr:row>
      <xdr:rowOff>8254</xdr:rowOff>
    </xdr:from>
    <xdr:to>
      <xdr:col>1</xdr:col>
      <xdr:colOff>561976</xdr:colOff>
      <xdr:row>282</xdr:row>
      <xdr:rowOff>0</xdr:rowOff>
    </xdr:to>
    <xdr:pic>
      <xdr:nvPicPr>
        <xdr:cNvPr id="27" name="图片 4" descr="xl/media/image4.jpeg">
          <a:extLst>
            <a:ext uri="{FF2B5EF4-FFF2-40B4-BE49-F238E27FC236}">
              <a16:creationId xmlns:a16="http://schemas.microsoft.com/office/drawing/2014/main" id="{0F8B4F29-492A-4838-A8F7-77FE375A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30" y="52929154"/>
          <a:ext cx="1160146" cy="15919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14606</xdr:colOff>
      <xdr:row>282</xdr:row>
      <xdr:rowOff>2540</xdr:rowOff>
    </xdr:from>
    <xdr:to>
      <xdr:col>1</xdr:col>
      <xdr:colOff>581026</xdr:colOff>
      <xdr:row>290</xdr:row>
      <xdr:rowOff>0</xdr:rowOff>
    </xdr:to>
    <xdr:pic>
      <xdr:nvPicPr>
        <xdr:cNvPr id="30" name="图片 5" descr="xl/media/image5.jpeg">
          <a:extLst>
            <a:ext uri="{FF2B5EF4-FFF2-40B4-BE49-F238E27FC236}">
              <a16:creationId xmlns:a16="http://schemas.microsoft.com/office/drawing/2014/main" id="{B39EFD05-0D70-4DD1-A2EB-D31782127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606" y="54523640"/>
          <a:ext cx="1176020" cy="15976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19051</xdr:colOff>
      <xdr:row>290</xdr:row>
      <xdr:rowOff>6349</xdr:rowOff>
    </xdr:from>
    <xdr:to>
      <xdr:col>2</xdr:col>
      <xdr:colOff>1</xdr:colOff>
      <xdr:row>297</xdr:row>
      <xdr:rowOff>157886</xdr:rowOff>
    </xdr:to>
    <xdr:pic>
      <xdr:nvPicPr>
        <xdr:cNvPr id="31" name="图片 6" descr="xl/media/image6.jpeg">
          <a:extLst>
            <a:ext uri="{FF2B5EF4-FFF2-40B4-BE49-F238E27FC236}">
              <a16:creationId xmlns:a16="http://schemas.microsoft.com/office/drawing/2014/main" id="{7919090E-5348-48E2-BABF-E9CCB0686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051" y="56127649"/>
          <a:ext cx="1200150" cy="15517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297</xdr:row>
      <xdr:rowOff>186689</xdr:rowOff>
    </xdr:from>
    <xdr:to>
      <xdr:col>2</xdr:col>
      <xdr:colOff>0</xdr:colOff>
      <xdr:row>306</xdr:row>
      <xdr:rowOff>0</xdr:rowOff>
    </xdr:to>
    <xdr:pic>
      <xdr:nvPicPr>
        <xdr:cNvPr id="32" name="图片 7" descr="xl/media/image7.jpeg">
          <a:extLst>
            <a:ext uri="{FF2B5EF4-FFF2-40B4-BE49-F238E27FC236}">
              <a16:creationId xmlns:a16="http://schemas.microsoft.com/office/drawing/2014/main" id="{179520A0-DC06-4FB2-B3E4-DA11B26E7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050" y="57708164"/>
          <a:ext cx="1200150" cy="16135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355599</xdr:colOff>
      <xdr:row>25</xdr:row>
      <xdr:rowOff>0</xdr:rowOff>
    </xdr:from>
    <xdr:to>
      <xdr:col>1</xdr:col>
      <xdr:colOff>504114</xdr:colOff>
      <xdr:row>33</xdr:row>
      <xdr:rowOff>0</xdr:rowOff>
    </xdr:to>
    <xdr:pic>
      <xdr:nvPicPr>
        <xdr:cNvPr id="33" name="Picture 2" descr="A close up of a tree&#10;&#10;Description automatically generated">
          <a:extLst>
            <a:ext uri="{FF2B5EF4-FFF2-40B4-BE49-F238E27FC236}">
              <a16:creationId xmlns:a16="http://schemas.microsoft.com/office/drawing/2014/main" id="{266C69A3-1BB3-4946-9599-328BE9C87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9" y="4775200"/>
          <a:ext cx="847015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355601</xdr:colOff>
      <xdr:row>33</xdr:row>
      <xdr:rowOff>12700</xdr:rowOff>
    </xdr:from>
    <xdr:to>
      <xdr:col>1</xdr:col>
      <xdr:colOff>444500</xdr:colOff>
      <xdr:row>41</xdr:row>
      <xdr:rowOff>26513</xdr:rowOff>
    </xdr:to>
    <xdr:pic>
      <xdr:nvPicPr>
        <xdr:cNvPr id="34" name="Picture 7" descr="A plant in a forest&#10;&#10;Description automatically generated">
          <a:extLst>
            <a:ext uri="{FF2B5EF4-FFF2-40B4-BE49-F238E27FC236}">
              <a16:creationId xmlns:a16="http://schemas.microsoft.com/office/drawing/2014/main" id="{07E7465C-2F9D-460B-8219-0A824CCD6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1" y="6311900"/>
          <a:ext cx="787399" cy="153781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41</xdr:row>
      <xdr:rowOff>12700</xdr:rowOff>
    </xdr:from>
    <xdr:to>
      <xdr:col>1</xdr:col>
      <xdr:colOff>494597</xdr:colOff>
      <xdr:row>49</xdr:row>
      <xdr:rowOff>184140</xdr:rowOff>
    </xdr:to>
    <xdr:pic>
      <xdr:nvPicPr>
        <xdr:cNvPr id="35" name="Picture 2" descr="A christmas tree&#10;&#10;Description automatically generated">
          <a:extLst>
            <a:ext uri="{FF2B5EF4-FFF2-40B4-BE49-F238E27FC236}">
              <a16:creationId xmlns:a16="http://schemas.microsoft.com/office/drawing/2014/main" id="{9F5B127B-084B-460C-AE78-C0DB6633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7835900"/>
          <a:ext cx="850196" cy="169544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59</xdr:row>
      <xdr:rowOff>76200</xdr:rowOff>
    </xdr:from>
    <xdr:to>
      <xdr:col>2</xdr:col>
      <xdr:colOff>129698</xdr:colOff>
      <xdr:row>67</xdr:row>
      <xdr:rowOff>116475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DAA6EFD-4EA2-40AC-9990-4647B214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462" b="99846" l="9704" r="89803">
                      <a14:foregroundMark x1="50658" y1="615" x2="50987" y2="10154"/>
                      <a14:foregroundMark x1="48849" y1="91385" x2="49507" y2="96462"/>
                      <a14:foregroundMark x1="51645" y1="93846" x2="58388" y2="99846"/>
                      <a14:foregroundMark x1="47533" y1="91077" x2="41447" y2="9292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11328400"/>
          <a:ext cx="1463199" cy="156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50</xdr:row>
      <xdr:rowOff>88900</xdr:rowOff>
    </xdr:from>
    <xdr:to>
      <xdr:col>2</xdr:col>
      <xdr:colOff>190500</xdr:colOff>
      <xdr:row>58</xdr:row>
      <xdr:rowOff>139700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FA17E94-57FD-0847-AB83-9781435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626600"/>
          <a:ext cx="1574800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241301</xdr:colOff>
      <xdr:row>68</xdr:row>
      <xdr:rowOff>25402</xdr:rowOff>
    </xdr:from>
    <xdr:to>
      <xdr:col>2</xdr:col>
      <xdr:colOff>25400</xdr:colOff>
      <xdr:row>76</xdr:row>
      <xdr:rowOff>165100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E2ADF0D-F096-4C40-BCB1-11DEAFC79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1" y="12992102"/>
          <a:ext cx="1181099" cy="166369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76</xdr:row>
      <xdr:rowOff>149990</xdr:rowOff>
    </xdr:from>
    <xdr:to>
      <xdr:col>2</xdr:col>
      <xdr:colOff>88900</xdr:colOff>
      <xdr:row>86</xdr:row>
      <xdr:rowOff>21365</xdr:rowOff>
    </xdr:to>
    <xdr:pic>
      <xdr:nvPicPr>
        <xdr:cNvPr id="37" name="Picture 46" descr="A picture containing tree, animal, table, flower&#10;&#10;Description automatically generated">
          <a:extLst>
            <a:ext uri="{FF2B5EF4-FFF2-40B4-BE49-F238E27FC236}">
              <a16:creationId xmlns:a16="http://schemas.microsoft.com/office/drawing/2014/main" id="{E750D64A-9896-4E1B-AAA8-9F1CEE364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4640690"/>
          <a:ext cx="1181100" cy="17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95</xdr:row>
      <xdr:rowOff>33870</xdr:rowOff>
    </xdr:from>
    <xdr:to>
      <xdr:col>2</xdr:col>
      <xdr:colOff>127000</xdr:colOff>
      <xdr:row>104</xdr:row>
      <xdr:rowOff>15792</xdr:rowOff>
    </xdr:to>
    <xdr:pic>
      <xdr:nvPicPr>
        <xdr:cNvPr id="38" name="Picture 15" descr="A close up of a tree&#10;&#10;Description automatically generated">
          <a:extLst>
            <a:ext uri="{FF2B5EF4-FFF2-40B4-BE49-F238E27FC236}">
              <a16:creationId xmlns:a16="http://schemas.microsoft.com/office/drawing/2014/main" id="{D430A310-B934-354D-A695-2BF3D8B32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8144070"/>
          <a:ext cx="1257300" cy="1696422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121</xdr:row>
      <xdr:rowOff>10863</xdr:rowOff>
    </xdr:from>
    <xdr:to>
      <xdr:col>1</xdr:col>
      <xdr:colOff>558800</xdr:colOff>
      <xdr:row>128</xdr:row>
      <xdr:rowOff>185399</xdr:rowOff>
    </xdr:to>
    <xdr:pic>
      <xdr:nvPicPr>
        <xdr:cNvPr id="39" name="Picture 19" descr="A close up of a tree&#10;&#10;Description automatically generated">
          <a:extLst>
            <a:ext uri="{FF2B5EF4-FFF2-40B4-BE49-F238E27FC236}">
              <a16:creationId xmlns:a16="http://schemas.microsoft.com/office/drawing/2014/main" id="{9327FDAB-AC41-4C8F-9701-8F4C2C794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0" r="12414"/>
        <a:stretch/>
      </xdr:blipFill>
      <xdr:spPr>
        <a:xfrm>
          <a:off x="444500" y="23074063"/>
          <a:ext cx="812800" cy="1508036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145</xdr:row>
      <xdr:rowOff>38100</xdr:rowOff>
    </xdr:from>
    <xdr:to>
      <xdr:col>1</xdr:col>
      <xdr:colOff>495300</xdr:colOff>
      <xdr:row>152</xdr:row>
      <xdr:rowOff>165510</xdr:rowOff>
    </xdr:to>
    <xdr:pic>
      <xdr:nvPicPr>
        <xdr:cNvPr id="40" name="Picture 19" descr="A close up of a tree&#10;&#10;Description automatically generated">
          <a:extLst>
            <a:ext uri="{FF2B5EF4-FFF2-40B4-BE49-F238E27FC236}">
              <a16:creationId xmlns:a16="http://schemas.microsoft.com/office/drawing/2014/main" id="{AD463EB5-0FB7-3649-8A21-28BB902ED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0" r="12414"/>
        <a:stretch/>
      </xdr:blipFill>
      <xdr:spPr>
        <a:xfrm>
          <a:off x="406400" y="27673300"/>
          <a:ext cx="787400" cy="146091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186</xdr:row>
      <xdr:rowOff>25400</xdr:rowOff>
    </xdr:from>
    <xdr:to>
      <xdr:col>2</xdr:col>
      <xdr:colOff>1342</xdr:colOff>
      <xdr:row>193</xdr:row>
      <xdr:rowOff>165099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35B6A507-5B4F-2C45-80F2-3B9CB6C06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1" y="35471100"/>
          <a:ext cx="1030041" cy="147319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193</xdr:row>
      <xdr:rowOff>160730</xdr:rowOff>
    </xdr:from>
    <xdr:to>
      <xdr:col>2</xdr:col>
      <xdr:colOff>0</xdr:colOff>
      <xdr:row>202</xdr:row>
      <xdr:rowOff>33705</xdr:rowOff>
    </xdr:to>
    <xdr:pic>
      <xdr:nvPicPr>
        <xdr:cNvPr id="42" name="Picture 52" descr="A close up of a tree&#10;&#10;Description automatically generated">
          <a:extLst>
            <a:ext uri="{FF2B5EF4-FFF2-40B4-BE49-F238E27FC236}">
              <a16:creationId xmlns:a16="http://schemas.microsoft.com/office/drawing/2014/main" id="{7EFAAF7A-282F-4DDE-8E66-D771FE4D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6939930"/>
          <a:ext cx="1054100" cy="15874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201</xdr:row>
      <xdr:rowOff>176288</xdr:rowOff>
    </xdr:from>
    <xdr:to>
      <xdr:col>1</xdr:col>
      <xdr:colOff>606426</xdr:colOff>
      <xdr:row>210</xdr:row>
      <xdr:rowOff>11011</xdr:rowOff>
    </xdr:to>
    <xdr:pic>
      <xdr:nvPicPr>
        <xdr:cNvPr id="43" name="Picture 53" descr="A close up of a tree&#10;&#10;Description automatically generated">
          <a:extLst>
            <a:ext uri="{FF2B5EF4-FFF2-40B4-BE49-F238E27FC236}">
              <a16:creationId xmlns:a16="http://schemas.microsoft.com/office/drawing/2014/main" id="{AB48DC62-4C15-4F76-899B-63D537C6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8479488"/>
          <a:ext cx="1028700" cy="154922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242</xdr:row>
      <xdr:rowOff>12700</xdr:rowOff>
    </xdr:from>
    <xdr:to>
      <xdr:col>1</xdr:col>
      <xdr:colOff>606499</xdr:colOff>
      <xdr:row>249</xdr:row>
      <xdr:rowOff>190499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527413D0-92D3-614D-A996-2BCACD72D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1" y="46126400"/>
          <a:ext cx="1006548" cy="151129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317502</xdr:colOff>
      <xdr:row>234</xdr:row>
      <xdr:rowOff>25400</xdr:rowOff>
    </xdr:from>
    <xdr:to>
      <xdr:col>1</xdr:col>
      <xdr:colOff>603410</xdr:colOff>
      <xdr:row>241</xdr:row>
      <xdr:rowOff>177799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74D1BF9-7691-674A-934E-58E4EFC8C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2" y="44615100"/>
          <a:ext cx="984408" cy="14858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137</xdr:row>
      <xdr:rowOff>28755</xdr:rowOff>
    </xdr:from>
    <xdr:to>
      <xdr:col>2</xdr:col>
      <xdr:colOff>3175</xdr:colOff>
      <xdr:row>144</xdr:row>
      <xdr:rowOff>190499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CC9D22B2-0700-3D4E-80AA-7D24C1D95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1" y="26139955"/>
          <a:ext cx="990599" cy="1495244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112</xdr:row>
      <xdr:rowOff>152400</xdr:rowOff>
    </xdr:from>
    <xdr:to>
      <xdr:col>2</xdr:col>
      <xdr:colOff>22556</xdr:colOff>
      <xdr:row>121</xdr:row>
      <xdr:rowOff>52075</xdr:rowOff>
    </xdr:to>
    <xdr:pic>
      <xdr:nvPicPr>
        <xdr:cNvPr id="50" name="Picture 17" descr="A close up of a plant&#10;&#10;Description automatically generated">
          <a:extLst>
            <a:ext uri="{FF2B5EF4-FFF2-40B4-BE49-F238E27FC236}">
              <a16:creationId xmlns:a16="http://schemas.microsoft.com/office/drawing/2014/main" id="{07E6758C-B83B-4FA8-8878-9E1173851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21501100"/>
          <a:ext cx="1076655" cy="1614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0</xdr:rowOff>
    </xdr:from>
    <xdr:to>
      <xdr:col>2</xdr:col>
      <xdr:colOff>85725</xdr:colOff>
      <xdr:row>33</xdr:row>
      <xdr:rowOff>9525</xdr:rowOff>
    </xdr:to>
    <xdr:pic>
      <xdr:nvPicPr>
        <xdr:cNvPr id="3" name="Picture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4878050"/>
          <a:ext cx="352425" cy="9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33</xdr:row>
      <xdr:rowOff>0</xdr:rowOff>
    </xdr:from>
    <xdr:to>
      <xdr:col>2</xdr:col>
      <xdr:colOff>85725</xdr:colOff>
      <xdr:row>33</xdr:row>
      <xdr:rowOff>9525</xdr:rowOff>
    </xdr:to>
    <xdr:pic>
      <xdr:nvPicPr>
        <xdr:cNvPr id="4" name="Picture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4878050"/>
          <a:ext cx="352425" cy="9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258B-6684-450C-9420-4772CAED9AEA}">
  <sheetPr codeName="Sheet1"/>
  <dimension ref="A1:S307"/>
  <sheetViews>
    <sheetView tabSelected="1" zoomScaleNormal="100" workbookViewId="0">
      <pane ySplit="16" topLeftCell="A17" activePane="bottomLeft" state="frozen"/>
      <selection pane="bottomLeft" activeCell="M21" sqref="M21"/>
    </sheetView>
  </sheetViews>
  <sheetFormatPr defaultColWidth="9.140625" defaultRowHeight="15" x14ac:dyDescent="0.25"/>
  <cols>
    <col min="1" max="2" width="9.140625" style="161"/>
    <col min="3" max="3" width="10.42578125" style="161" customWidth="1"/>
    <col min="4" max="5" width="9.140625" style="161"/>
    <col min="6" max="6" width="10.42578125" style="161" customWidth="1"/>
    <col min="7" max="7" width="17.42578125" style="161" customWidth="1"/>
    <col min="8" max="8" width="14" style="161" customWidth="1"/>
    <col min="9" max="11" width="14.140625" style="161" customWidth="1"/>
    <col min="12" max="12" width="10.42578125" style="161" customWidth="1"/>
    <col min="13" max="13" width="11.42578125" style="161" customWidth="1"/>
    <col min="14" max="14" width="22.7109375" style="161" bestFit="1" customWidth="1"/>
    <col min="15" max="15" width="21.42578125" style="161" bestFit="1" customWidth="1"/>
    <col min="16" max="16" width="10.42578125" style="161" bestFit="1" customWidth="1"/>
    <col min="17" max="16384" width="9.140625" style="161"/>
  </cols>
  <sheetData>
    <row r="1" spans="1:16" x14ac:dyDescent="0.25">
      <c r="A1" s="257" t="s">
        <v>376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</row>
    <row r="2" spans="1:16" ht="15.75" x14ac:dyDescent="0.3">
      <c r="A2" s="258" t="s">
        <v>377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</row>
    <row r="6" spans="1:16" ht="16.5" x14ac:dyDescent="0.3">
      <c r="A6" s="228"/>
      <c r="B6" s="228"/>
      <c r="C6" s="228"/>
      <c r="D6" s="228"/>
      <c r="E6" s="228"/>
      <c r="F6" s="228"/>
      <c r="G6" s="228"/>
      <c r="H6" s="228"/>
      <c r="I6" s="263" t="s">
        <v>378</v>
      </c>
      <c r="J6" s="263"/>
      <c r="K6" s="263"/>
      <c r="L6" s="263" t="s">
        <v>541</v>
      </c>
      <c r="M6" s="263"/>
      <c r="N6" s="263"/>
      <c r="O6" s="228"/>
      <c r="P6" s="228"/>
    </row>
    <row r="7" spans="1:16" ht="15.75" x14ac:dyDescent="0.3">
      <c r="A7" s="171" t="s">
        <v>379</v>
      </c>
      <c r="B7" s="266"/>
      <c r="C7" s="266"/>
      <c r="D7" s="174"/>
      <c r="E7" s="171" t="s">
        <v>382</v>
      </c>
      <c r="F7" s="172"/>
      <c r="G7" s="242"/>
      <c r="H7" s="242"/>
      <c r="I7" s="172"/>
      <c r="J7" s="172"/>
      <c r="K7" s="172"/>
      <c r="L7" s="232" t="s">
        <v>527</v>
      </c>
      <c r="M7" s="230">
        <v>0.02</v>
      </c>
      <c r="N7" s="232"/>
      <c r="O7" s="207"/>
    </row>
    <row r="8" spans="1:16" ht="15.75" x14ac:dyDescent="0.3">
      <c r="A8" s="171" t="s">
        <v>380</v>
      </c>
      <c r="B8" s="267"/>
      <c r="C8" s="267"/>
      <c r="D8" s="173"/>
      <c r="E8" s="171" t="s">
        <v>383</v>
      </c>
      <c r="F8" s="172"/>
      <c r="G8" s="243"/>
      <c r="H8" s="243"/>
      <c r="I8" s="172"/>
      <c r="J8" s="172"/>
      <c r="K8" s="172"/>
      <c r="L8" s="232" t="s">
        <v>528</v>
      </c>
      <c r="M8" s="230">
        <v>0.04</v>
      </c>
      <c r="N8" s="232"/>
      <c r="O8" s="207"/>
    </row>
    <row r="9" spans="1:16" ht="15.75" x14ac:dyDescent="0.3">
      <c r="A9" s="171" t="s">
        <v>381</v>
      </c>
      <c r="B9" s="267"/>
      <c r="C9" s="267"/>
      <c r="D9" s="175"/>
      <c r="E9" s="175"/>
      <c r="F9" s="175"/>
      <c r="G9" s="175"/>
      <c r="H9" s="175"/>
      <c r="I9" s="175"/>
      <c r="J9" s="175"/>
      <c r="K9" s="175"/>
      <c r="L9" s="233" t="s">
        <v>529</v>
      </c>
      <c r="M9" s="231">
        <v>7.0000000000000007E-2</v>
      </c>
      <c r="N9" s="233"/>
    </row>
    <row r="10" spans="1:16" ht="15.75" x14ac:dyDescent="0.3">
      <c r="A10" s="171"/>
      <c r="B10" s="227"/>
      <c r="C10" s="227"/>
      <c r="D10" s="175"/>
      <c r="E10" s="175"/>
      <c r="F10" s="175"/>
      <c r="G10" s="175"/>
      <c r="H10" s="175"/>
      <c r="I10" s="175"/>
      <c r="J10" s="175"/>
      <c r="K10" s="175"/>
      <c r="L10" s="233" t="s">
        <v>530</v>
      </c>
      <c r="M10" s="231">
        <v>0.09</v>
      </c>
      <c r="N10" s="233"/>
    </row>
    <row r="11" spans="1:16" ht="15.75" x14ac:dyDescent="0.3">
      <c r="A11" s="171"/>
      <c r="B11" s="227"/>
      <c r="C11" s="227"/>
      <c r="D11" s="175"/>
      <c r="E11" s="175"/>
      <c r="F11" s="175"/>
      <c r="G11" s="175"/>
      <c r="H11" s="175"/>
      <c r="I11" s="175"/>
      <c r="J11" s="175"/>
      <c r="K11" s="175"/>
      <c r="L11" s="233" t="s">
        <v>531</v>
      </c>
      <c r="M11" s="231">
        <v>0.12</v>
      </c>
      <c r="N11" s="233"/>
    </row>
    <row r="12" spans="1:16" ht="15.75" x14ac:dyDescent="0.3">
      <c r="C12" s="170"/>
      <c r="D12" s="170"/>
      <c r="E12" s="170"/>
      <c r="F12" s="170"/>
      <c r="G12" s="170"/>
      <c r="I12" s="170"/>
      <c r="J12" s="170"/>
      <c r="K12" s="170"/>
      <c r="L12" s="233" t="s">
        <v>532</v>
      </c>
      <c r="M12" s="231">
        <v>0.15</v>
      </c>
      <c r="N12" s="233"/>
    </row>
    <row r="13" spans="1:16" x14ac:dyDescent="0.25">
      <c r="A13" s="176" t="s">
        <v>446</v>
      </c>
      <c r="B13" s="162"/>
      <c r="C13" s="181">
        <f>SUM(P17:P306)</f>
        <v>0</v>
      </c>
      <c r="D13" s="170"/>
      <c r="E13" s="177" t="s">
        <v>448</v>
      </c>
      <c r="F13" s="182">
        <f>'База елки'!I187</f>
        <v>0</v>
      </c>
      <c r="G13" s="177" t="s">
        <v>449</v>
      </c>
      <c r="H13" s="183">
        <f>'База елки'!J187</f>
        <v>0</v>
      </c>
      <c r="I13" s="182"/>
      <c r="J13" s="170" t="s">
        <v>508</v>
      </c>
      <c r="K13" s="182" t="str" cm="1">
        <f t="array" ref="K13">_xlfn.IFS(C13&lt;25000,"0%",C13&lt;50000,"2%",C13&lt;100000,"4%",C13&lt;250000,"7%",C13&lt;500000,"9%",C13&lt;1000000,"12%",C13&gt;100000,"15%")</f>
        <v>0%</v>
      </c>
      <c r="L13" s="182"/>
      <c r="M13" s="229"/>
      <c r="O13" s="183"/>
    </row>
    <row r="14" spans="1:16" x14ac:dyDescent="0.25">
      <c r="C14" s="170"/>
      <c r="D14" s="170"/>
      <c r="E14" s="170"/>
      <c r="F14" s="170"/>
      <c r="G14" s="170"/>
      <c r="H14" s="170"/>
      <c r="I14" s="170"/>
      <c r="K14" s="170"/>
      <c r="L14" s="170"/>
      <c r="M14" s="170"/>
    </row>
    <row r="15" spans="1:16" x14ac:dyDescent="0.25">
      <c r="A15" s="268" t="s">
        <v>2</v>
      </c>
      <c r="B15" s="268"/>
      <c r="C15" s="268"/>
      <c r="D15" s="268"/>
      <c r="E15" s="269"/>
      <c r="F15" s="262" t="s">
        <v>444</v>
      </c>
      <c r="G15" s="265" t="s">
        <v>520</v>
      </c>
      <c r="H15" s="265" t="s">
        <v>505</v>
      </c>
      <c r="I15" s="259" t="s">
        <v>504</v>
      </c>
      <c r="J15" s="260"/>
      <c r="K15" s="261"/>
      <c r="L15" s="262" t="s">
        <v>515</v>
      </c>
      <c r="M15" s="262" t="s">
        <v>375</v>
      </c>
      <c r="N15" s="262" t="s">
        <v>507</v>
      </c>
      <c r="O15" s="262" t="s">
        <v>506</v>
      </c>
      <c r="P15" s="264" t="s">
        <v>445</v>
      </c>
    </row>
    <row r="16" spans="1:16" x14ac:dyDescent="0.25">
      <c r="A16" s="268"/>
      <c r="B16" s="268"/>
      <c r="C16" s="268"/>
      <c r="D16" s="268"/>
      <c r="E16" s="269"/>
      <c r="F16" s="262"/>
      <c r="G16" s="265"/>
      <c r="H16" s="265"/>
      <c r="I16" s="211" t="s">
        <v>516</v>
      </c>
      <c r="J16" s="211" t="s">
        <v>517</v>
      </c>
      <c r="K16" s="215" t="s">
        <v>518</v>
      </c>
      <c r="L16" s="262"/>
      <c r="M16" s="270"/>
      <c r="N16" s="262"/>
      <c r="O16" s="262"/>
      <c r="P16" s="264"/>
    </row>
    <row r="17" spans="1:19" ht="15" customHeight="1" x14ac:dyDescent="0.3">
      <c r="A17" s="249"/>
      <c r="B17" s="249"/>
      <c r="C17" s="245" t="s">
        <v>371</v>
      </c>
      <c r="D17" s="245"/>
      <c r="E17" s="245"/>
      <c r="F17" s="214" t="s">
        <v>372</v>
      </c>
      <c r="G17" s="214">
        <v>35</v>
      </c>
      <c r="H17" s="214">
        <v>17</v>
      </c>
      <c r="I17" s="214">
        <v>0.56999999999999995</v>
      </c>
      <c r="J17" s="214">
        <v>0.39</v>
      </c>
      <c r="K17" s="214">
        <v>0.28000000000000003</v>
      </c>
      <c r="L17" s="214">
        <v>7.23</v>
      </c>
      <c r="M17" s="186"/>
      <c r="N17" s="189">
        <f>'База елки'!K3</f>
        <v>120</v>
      </c>
      <c r="O17" s="189" cm="1">
        <f t="array" ref="O17">_xlfn.IFS('База елки'!$M$3&lt;25000,'База елки'!K3,'База елки'!$M$3&lt;50000,'База елки'!K3/102%,'База елки'!$M$3&lt;100000,'База елки'!K3/104%,'База елки'!$M$3&lt;250000,'База елки'!K3/107%,'База елки'!$M$3&lt;500000,'База елки'!K3/109%,'База елки'!$M$3&lt;1000000,'База елки'!K3/112%,'База елки'!$M$3&gt;1000000,'База елки'!K3/115%)</f>
        <v>120</v>
      </c>
      <c r="P17" s="190" t="str">
        <f>IF(O17*M17&gt;0,M17*O17,"")</f>
        <v/>
      </c>
      <c r="S17" s="189"/>
    </row>
    <row r="18" spans="1:19" ht="15.75" x14ac:dyDescent="0.3">
      <c r="A18" s="249"/>
      <c r="B18" s="249"/>
      <c r="C18" s="245"/>
      <c r="D18" s="245"/>
      <c r="E18" s="245"/>
      <c r="F18" s="214" t="s">
        <v>373</v>
      </c>
      <c r="G18" s="214">
        <v>50</v>
      </c>
      <c r="H18" s="214">
        <v>28</v>
      </c>
      <c r="I18" s="214">
        <v>0.82</v>
      </c>
      <c r="J18" s="214">
        <v>0.4</v>
      </c>
      <c r="K18" s="214">
        <v>0.36</v>
      </c>
      <c r="L18" s="214">
        <v>9.6999999999999993</v>
      </c>
      <c r="M18" s="186"/>
      <c r="N18" s="189">
        <f>'База елки'!K4</f>
        <v>180</v>
      </c>
      <c r="O18" s="189" cm="1">
        <f t="array" ref="O18">_xlfn.IFS('База елки'!$M$3&lt;25000,'База елки'!K4,'База елки'!$M$3&lt;50000,'База елки'!K4/102%,'База елки'!$M$3&lt;100000,'База елки'!K4/104%,'База елки'!$M$3&lt;250000,'База елки'!K4/107%,'База елки'!$M$3&lt;500000,'База елки'!K4/109%,'База елки'!$M$3&lt;1000000,'База елки'!K4/112%,'База елки'!$M$3&gt;1000000,'База елки'!K4/115%)</f>
        <v>180</v>
      </c>
      <c r="P18" s="190" t="str">
        <f t="shared" ref="P18:P81" si="0">IF(O18*M18&gt;0,M18*O18,"")</f>
        <v/>
      </c>
    </row>
    <row r="19" spans="1:19" ht="15.75" x14ac:dyDescent="0.3">
      <c r="A19" s="249"/>
      <c r="B19" s="249"/>
      <c r="C19" s="245"/>
      <c r="D19" s="245"/>
      <c r="E19" s="245"/>
      <c r="F19" s="214" t="s">
        <v>326</v>
      </c>
      <c r="G19" s="214">
        <v>70</v>
      </c>
      <c r="H19" s="214">
        <v>62</v>
      </c>
      <c r="I19" s="214">
        <v>0.6</v>
      </c>
      <c r="J19" s="214">
        <v>0.12</v>
      </c>
      <c r="K19" s="214">
        <v>0.14000000000000001</v>
      </c>
      <c r="L19" s="214">
        <v>1.8</v>
      </c>
      <c r="M19" s="186"/>
      <c r="N19" s="189">
        <f>'База елки'!K5</f>
        <v>640</v>
      </c>
      <c r="O19" s="189" cm="1">
        <f t="array" ref="O19">_xlfn.IFS('База елки'!$M$3&lt;25000,'База елки'!K5,'База елки'!$M$3&lt;50000,'База елки'!K5/102%,'База елки'!$M$3&lt;100000,'База елки'!K5/104%,'База елки'!$M$3&lt;250000,'База елки'!K5/107%,'База елки'!$M$3&lt;500000,'База елки'!K5/109%,'База елки'!$M$3&lt;1000000,'База елки'!K5/112%,'База елки'!$M$3&gt;1000000,'База елки'!K5/115%)</f>
        <v>640</v>
      </c>
      <c r="P19" s="190" t="str">
        <f t="shared" si="0"/>
        <v/>
      </c>
    </row>
    <row r="20" spans="1:19" ht="15.75" x14ac:dyDescent="0.3">
      <c r="A20" s="249"/>
      <c r="B20" s="249"/>
      <c r="C20" s="245"/>
      <c r="D20" s="245"/>
      <c r="E20" s="245"/>
      <c r="F20" s="214" t="s">
        <v>321</v>
      </c>
      <c r="G20" s="214">
        <v>80</v>
      </c>
      <c r="H20" s="214">
        <v>86</v>
      </c>
      <c r="I20" s="214">
        <v>0.65</v>
      </c>
      <c r="J20" s="214">
        <v>0.16</v>
      </c>
      <c r="K20" s="214">
        <v>0.18</v>
      </c>
      <c r="L20" s="214">
        <v>2.7</v>
      </c>
      <c r="M20" s="186"/>
      <c r="N20" s="189">
        <f>'База елки'!K6</f>
        <v>960</v>
      </c>
      <c r="O20" s="189" cm="1">
        <f t="array" ref="O20">_xlfn.IFS('База елки'!$M$3&lt;25000,'База елки'!K6,'База елки'!$M$3&lt;50000,'База елки'!K6/102%,'База елки'!$M$3&lt;100000,'База елки'!K6/104%,'База елки'!$M$3&lt;250000,'База елки'!K6/107%,'База елки'!$M$3&lt;500000,'База елки'!K6/109%,'База елки'!$M$3&lt;1000000,'База елки'!K6/112%,'База елки'!$M$3&gt;1000000,'База елки'!K6/115%)</f>
        <v>960</v>
      </c>
      <c r="P20" s="190" t="str">
        <f t="shared" si="0"/>
        <v/>
      </c>
    </row>
    <row r="21" spans="1:19" ht="15.75" x14ac:dyDescent="0.3">
      <c r="A21" s="249"/>
      <c r="B21" s="249"/>
      <c r="C21" s="245"/>
      <c r="D21" s="245"/>
      <c r="E21" s="245"/>
      <c r="F21" s="214" t="s">
        <v>322</v>
      </c>
      <c r="G21" s="214">
        <v>100</v>
      </c>
      <c r="H21" s="214">
        <v>167</v>
      </c>
      <c r="I21" s="214">
        <v>0.65</v>
      </c>
      <c r="J21" s="214">
        <v>0.18</v>
      </c>
      <c r="K21" s="214">
        <v>0.2</v>
      </c>
      <c r="L21" s="214">
        <v>4.5</v>
      </c>
      <c r="M21" s="186"/>
      <c r="N21" s="189">
        <f>'База елки'!K7</f>
        <v>1380</v>
      </c>
      <c r="O21" s="189" cm="1">
        <f t="array" ref="O21">_xlfn.IFS('База елки'!$M$3&lt;25000,'База елки'!K7,'База елки'!$M$3&lt;50000,'База елки'!K7/102%,'База елки'!$M$3&lt;100000,'База елки'!K7/104%,'База елки'!$M$3&lt;250000,'База елки'!K7/107%,'База елки'!$M$3&lt;500000,'База елки'!K7/109%,'База елки'!$M$3&lt;1000000,'База елки'!K7/112%,'База елки'!$M$3&gt;1000000,'База елки'!K7/115%)</f>
        <v>1380</v>
      </c>
      <c r="P21" s="190" t="str">
        <f t="shared" si="0"/>
        <v/>
      </c>
    </row>
    <row r="22" spans="1:19" ht="15.75" x14ac:dyDescent="0.3">
      <c r="A22" s="249"/>
      <c r="B22" s="249"/>
      <c r="C22" s="245"/>
      <c r="D22" s="245"/>
      <c r="E22" s="245"/>
      <c r="F22" s="214" t="s">
        <v>327</v>
      </c>
      <c r="G22" s="214">
        <v>110</v>
      </c>
      <c r="H22" s="214">
        <v>215</v>
      </c>
      <c r="I22" s="214">
        <v>0.7</v>
      </c>
      <c r="J22" s="214">
        <v>0.22</v>
      </c>
      <c r="K22" s="214">
        <v>0.24</v>
      </c>
      <c r="L22" s="214">
        <v>5.5</v>
      </c>
      <c r="M22" s="186"/>
      <c r="N22" s="189">
        <f>'База елки'!K8</f>
        <v>1820</v>
      </c>
      <c r="O22" s="189" cm="1">
        <f t="array" ref="O22">_xlfn.IFS('База елки'!$M$3&lt;25000,'База елки'!K8,'База елки'!$M$3&lt;50000,'База елки'!K8/102%,'База елки'!$M$3&lt;100000,'База елки'!K8/104%,'База елки'!$M$3&lt;250000,'База елки'!K8/107%,'База елки'!$M$3&lt;500000,'База елки'!K8/109%,'База елки'!$M$3&lt;1000000,'База елки'!K8/112%,'База елки'!$M$3&gt;1000000,'База елки'!K8/115%)</f>
        <v>1820</v>
      </c>
      <c r="P22" s="190" t="str">
        <f t="shared" si="0"/>
        <v/>
      </c>
    </row>
    <row r="23" spans="1:19" ht="15.75" x14ac:dyDescent="0.3">
      <c r="A23" s="249"/>
      <c r="B23" s="249"/>
      <c r="C23" s="245"/>
      <c r="D23" s="245"/>
      <c r="E23" s="245"/>
      <c r="F23" s="214" t="s">
        <v>374</v>
      </c>
      <c r="G23" s="214">
        <v>130</v>
      </c>
      <c r="H23" s="214">
        <v>315</v>
      </c>
      <c r="I23" s="214">
        <v>0.85</v>
      </c>
      <c r="J23" s="214">
        <v>0.24</v>
      </c>
      <c r="K23" s="214">
        <v>0.26</v>
      </c>
      <c r="L23" s="214">
        <v>8</v>
      </c>
      <c r="M23" s="186"/>
      <c r="N23" s="189">
        <f>'База елки'!K9</f>
        <v>2080</v>
      </c>
      <c r="O23" s="189" cm="1">
        <f t="array" ref="O23">_xlfn.IFS('База елки'!$M$3&lt;25000,'База елки'!K9,'База елки'!$M$3&lt;50000,'База елки'!K9/102%,'База елки'!$M$3&lt;100000,'База елки'!K9/104%,'База елки'!$M$3&lt;250000,'База елки'!K9/107%,'База елки'!$M$3&lt;500000,'База елки'!K9/109%,'База елки'!$M$3&lt;1000000,'База елки'!K9/112%,'База елки'!$M$3&gt;1000000,'База елки'!K9/115%)</f>
        <v>2080</v>
      </c>
      <c r="P23" s="190" t="str">
        <f t="shared" si="0"/>
        <v/>
      </c>
    </row>
    <row r="24" spans="1:19" ht="15.75" x14ac:dyDescent="0.3">
      <c r="A24" s="249"/>
      <c r="B24" s="249"/>
      <c r="C24" s="245"/>
      <c r="D24" s="245"/>
      <c r="E24" s="245"/>
      <c r="F24" s="214" t="s">
        <v>329</v>
      </c>
      <c r="G24" s="214">
        <v>140</v>
      </c>
      <c r="H24" s="214">
        <v>399</v>
      </c>
      <c r="I24" s="214">
        <v>0.85</v>
      </c>
      <c r="J24" s="214">
        <v>0.26</v>
      </c>
      <c r="K24" s="214">
        <v>0.28000000000000003</v>
      </c>
      <c r="L24" s="214">
        <v>13</v>
      </c>
      <c r="M24" s="186"/>
      <c r="N24" s="189">
        <f>'База елки'!K10</f>
        <v>2820</v>
      </c>
      <c r="O24" s="189" cm="1">
        <f t="array" ref="O24">_xlfn.IFS('База елки'!$M$3&lt;25000,'База елки'!K10,'База елки'!$M$3&lt;50000,'База елки'!K10/102%,'База елки'!$M$3&lt;100000,'База елки'!K10/104%,'База елки'!$M$3&lt;250000,'База елки'!K10/107%,'База елки'!$M$3&lt;500000,'База елки'!K10/109%,'База елки'!$M$3&lt;1000000,'База елки'!K10/112%,'База елки'!$M$3&gt;1000000,'База елки'!K10/115%)</f>
        <v>2820</v>
      </c>
      <c r="P24" s="190" t="str">
        <f t="shared" si="0"/>
        <v/>
      </c>
    </row>
    <row r="25" spans="1:19" ht="15.75" x14ac:dyDescent="0.3">
      <c r="A25" s="250"/>
      <c r="B25" s="250"/>
      <c r="C25" s="246"/>
      <c r="D25" s="246"/>
      <c r="E25" s="246"/>
      <c r="F25" s="216" t="s">
        <v>323</v>
      </c>
      <c r="G25" s="216">
        <v>150</v>
      </c>
      <c r="H25" s="216">
        <v>499</v>
      </c>
      <c r="I25" s="216">
        <v>0.9</v>
      </c>
      <c r="J25" s="216">
        <v>0.28000000000000003</v>
      </c>
      <c r="K25" s="216">
        <v>0.3</v>
      </c>
      <c r="L25" s="216">
        <v>15</v>
      </c>
      <c r="M25" s="186"/>
      <c r="N25" s="196">
        <f>'База елки'!K11</f>
        <v>3380</v>
      </c>
      <c r="O25" s="191" cm="1">
        <f t="array" ref="O25">_xlfn.IFS('База елки'!$M$3&lt;25000,'База елки'!K11,'База елки'!$M$3&lt;50000,'База елки'!K11/102%,'База елки'!$M$3&lt;100000,'База елки'!K11/104%,'База елки'!$M$3&lt;250000,'База елки'!K11/107%,'База елки'!$M$3&lt;500000,'База елки'!K11/109%,'База елки'!$M$3&lt;1000000,'База елки'!K11/112%,'База елки'!$M$3&gt;1000000,'База елки'!K11/115%)</f>
        <v>3380</v>
      </c>
      <c r="P25" s="192" t="str">
        <f t="shared" si="0"/>
        <v/>
      </c>
    </row>
    <row r="26" spans="1:19" ht="15.75" customHeight="1" x14ac:dyDescent="0.3">
      <c r="A26" s="249"/>
      <c r="B26" s="249"/>
      <c r="C26" s="245" t="s">
        <v>537</v>
      </c>
      <c r="D26" s="245"/>
      <c r="E26" s="245"/>
      <c r="F26" s="214" t="s">
        <v>372</v>
      </c>
      <c r="G26" s="214">
        <v>32</v>
      </c>
      <c r="H26" s="214">
        <v>50</v>
      </c>
      <c r="I26" s="214">
        <v>0.56999999999999995</v>
      </c>
      <c r="J26" s="214">
        <v>0.39</v>
      </c>
      <c r="K26" s="214">
        <v>0.28000000000000003</v>
      </c>
      <c r="L26" s="214">
        <v>6.32</v>
      </c>
      <c r="M26" s="208"/>
      <c r="N26" s="193">
        <f>'База елки'!K12</f>
        <v>140</v>
      </c>
      <c r="O26" s="189" cm="1">
        <f t="array" ref="O26">_xlfn.IFS('База елки'!$M$3&lt;25000,'База елки'!K12,'База елки'!$M$3&lt;50000,'База елки'!K12/102%,'База елки'!$M$3&lt;100000,'База елки'!K12/104%,'База елки'!$M$3&lt;250000,'База елки'!K12/107%,'База елки'!$M$3&lt;500000,'База елки'!K12/109%,'База елки'!$M$3&lt;1000000,'База елки'!K12/112%,'База елки'!$M$3&gt;1000000,'База елки'!K12/115%)</f>
        <v>140</v>
      </c>
      <c r="P26" s="190" t="str">
        <f t="shared" si="0"/>
        <v/>
      </c>
      <c r="S26" s="210"/>
    </row>
    <row r="27" spans="1:19" ht="15.75" customHeight="1" x14ac:dyDescent="0.3">
      <c r="A27" s="249"/>
      <c r="B27" s="249"/>
      <c r="C27" s="245"/>
      <c r="D27" s="245"/>
      <c r="E27" s="245"/>
      <c r="F27" s="214" t="s">
        <v>373</v>
      </c>
      <c r="G27" s="214">
        <v>48</v>
      </c>
      <c r="H27" s="214">
        <v>80</v>
      </c>
      <c r="I27" s="214">
        <v>0.82</v>
      </c>
      <c r="J27" s="214">
        <v>0.4</v>
      </c>
      <c r="K27" s="214">
        <v>0.36</v>
      </c>
      <c r="L27" s="214">
        <v>9.75</v>
      </c>
      <c r="M27" s="186"/>
      <c r="N27" s="193">
        <f>'База елки'!K13</f>
        <v>200</v>
      </c>
      <c r="O27" s="189" cm="1">
        <f t="array" ref="O27">_xlfn.IFS('База елки'!$M$3&lt;25000,'База елки'!K13,'База елки'!$M$3&lt;50000,'База елки'!K13/102%,'База елки'!$M$3&lt;100000,'База елки'!K13/104%,'База елки'!$M$3&lt;250000,'База елки'!K13/107%,'База елки'!$M$3&lt;500000,'База елки'!K13/109%,'База елки'!$M$3&lt;1000000,'База елки'!K13/112%,'База елки'!$M$3&gt;1000000,'База елки'!K13/115%)</f>
        <v>200</v>
      </c>
      <c r="P27" s="190" t="str">
        <f t="shared" si="0"/>
        <v/>
      </c>
    </row>
    <row r="28" spans="1:19" ht="15.75" customHeight="1" x14ac:dyDescent="0.3">
      <c r="A28" s="249"/>
      <c r="B28" s="249"/>
      <c r="C28" s="245"/>
      <c r="D28" s="245"/>
      <c r="E28" s="245"/>
      <c r="F28" s="214" t="s">
        <v>326</v>
      </c>
      <c r="G28" s="214">
        <v>70</v>
      </c>
      <c r="H28" s="214">
        <v>180</v>
      </c>
      <c r="I28" s="214">
        <v>0.105</v>
      </c>
      <c r="J28" s="214">
        <v>0.105</v>
      </c>
      <c r="K28" s="214">
        <v>0.72</v>
      </c>
      <c r="L28" s="214">
        <v>1.38</v>
      </c>
      <c r="M28" s="186"/>
      <c r="N28" s="193">
        <f>'База елки'!K14</f>
        <v>740</v>
      </c>
      <c r="O28" s="189" cm="1">
        <f t="array" ref="O28">_xlfn.IFS('База елки'!$M$3&lt;25000,'База елки'!K14,'База елки'!$M$3&lt;50000,'База елки'!K14/102%,'База елки'!$M$3&lt;100000,'База елки'!K14/104%,'База елки'!$M$3&lt;250000,'База елки'!K14/107%,'База елки'!$M$3&lt;500000,'База елки'!K14/109%,'База елки'!$M$3&lt;1000000,'База елки'!K14/112%,'База елки'!$M$3&gt;1000000,'База елки'!K14/115%)</f>
        <v>740</v>
      </c>
      <c r="P28" s="190" t="str">
        <f t="shared" si="0"/>
        <v/>
      </c>
    </row>
    <row r="29" spans="1:19" ht="15.75" customHeight="1" x14ac:dyDescent="0.3">
      <c r="A29" s="249"/>
      <c r="B29" s="249"/>
      <c r="C29" s="245"/>
      <c r="D29" s="245"/>
      <c r="E29" s="245"/>
      <c r="F29" s="214" t="s">
        <v>321</v>
      </c>
      <c r="G29" s="214">
        <v>90</v>
      </c>
      <c r="H29" s="214">
        <v>400</v>
      </c>
      <c r="I29" s="214">
        <v>0.13</v>
      </c>
      <c r="J29" s="214">
        <v>0.13</v>
      </c>
      <c r="K29" s="214">
        <v>0.95</v>
      </c>
      <c r="L29" s="214">
        <v>2.35</v>
      </c>
      <c r="M29" s="186"/>
      <c r="N29" s="193">
        <f>'База елки'!K15</f>
        <v>900</v>
      </c>
      <c r="O29" s="189" cm="1">
        <f t="array" ref="O29">_xlfn.IFS('База елки'!$M$3&lt;25000,'База елки'!K15,'База елки'!$M$3&lt;50000,'База елки'!K15/102%,'База елки'!$M$3&lt;100000,'База елки'!K15/104%,'База елки'!$M$3&lt;250000,'База елки'!K15/107%,'База елки'!$M$3&lt;500000,'База елки'!K15/109%,'База елки'!$M$3&lt;1000000,'База елки'!K15/112%,'База елки'!$M$3&gt;1000000,'База елки'!K15/115%)</f>
        <v>900</v>
      </c>
      <c r="P29" s="190" t="str">
        <f t="shared" si="0"/>
        <v/>
      </c>
    </row>
    <row r="30" spans="1:19" ht="15.75" customHeight="1" x14ac:dyDescent="0.3">
      <c r="A30" s="249"/>
      <c r="B30" s="249"/>
      <c r="C30" s="245"/>
      <c r="D30" s="245"/>
      <c r="E30" s="245"/>
      <c r="F30" s="214" t="s">
        <v>322</v>
      </c>
      <c r="G30" s="214">
        <v>110</v>
      </c>
      <c r="H30" s="214">
        <v>500</v>
      </c>
      <c r="I30" s="214">
        <v>0.14499999999999999</v>
      </c>
      <c r="J30" s="214">
        <v>0.14499999999999999</v>
      </c>
      <c r="K30" s="214">
        <v>0.9</v>
      </c>
      <c r="L30" s="214">
        <v>3.49</v>
      </c>
      <c r="M30" s="186"/>
      <c r="N30" s="193">
        <f>'База елки'!K16</f>
        <v>1380</v>
      </c>
      <c r="O30" s="189" cm="1">
        <f t="array" ref="O30">_xlfn.IFS('База елки'!$M$3&lt;25000,'База елки'!K16,'База елки'!$M$3&lt;50000,'База елки'!K16/102%,'База елки'!$M$3&lt;100000,'База елки'!K16/104%,'База елки'!$M$3&lt;250000,'База елки'!K16/107%,'База елки'!$M$3&lt;500000,'База елки'!K16/109%,'База елки'!$M$3&lt;1000000,'База елки'!K16/112%,'База елки'!$M$3&gt;1000000,'База елки'!K16/115%)</f>
        <v>1380</v>
      </c>
      <c r="P30" s="190" t="str">
        <f t="shared" si="0"/>
        <v/>
      </c>
    </row>
    <row r="31" spans="1:19" ht="15.75" customHeight="1" x14ac:dyDescent="0.3">
      <c r="A31" s="249"/>
      <c r="B31" s="249"/>
      <c r="C31" s="245"/>
      <c r="D31" s="245"/>
      <c r="E31" s="245"/>
      <c r="F31" s="214" t="s">
        <v>327</v>
      </c>
      <c r="G31" s="214">
        <v>130</v>
      </c>
      <c r="H31" s="214">
        <v>750</v>
      </c>
      <c r="I31" s="214">
        <v>0.16</v>
      </c>
      <c r="J31" s="214">
        <v>0.16</v>
      </c>
      <c r="K31" s="214">
        <v>0.105</v>
      </c>
      <c r="L31" s="214">
        <v>5.2</v>
      </c>
      <c r="M31" s="186"/>
      <c r="N31" s="193">
        <f>'База елки'!K17</f>
        <v>2200</v>
      </c>
      <c r="O31" s="189" cm="1">
        <f t="array" ref="O31">_xlfn.IFS('База елки'!$M$3&lt;25000,'База елки'!K17,'База елки'!$M$3&lt;50000,'База елки'!K17/102%,'База елки'!$M$3&lt;100000,'База елки'!K17/104%,'База елки'!$M$3&lt;250000,'База елки'!K17/107%,'База елки'!$M$3&lt;500000,'База елки'!K17/109%,'База елки'!$M$3&lt;1000000,'База елки'!K17/112%,'База елки'!$M$3&gt;1000000,'База елки'!K17/115%)</f>
        <v>2200</v>
      </c>
      <c r="P31" s="190" t="str">
        <f t="shared" si="0"/>
        <v/>
      </c>
    </row>
    <row r="32" spans="1:19" ht="15" customHeight="1" x14ac:dyDescent="0.25">
      <c r="A32" s="249"/>
      <c r="B32" s="249"/>
      <c r="C32" s="245"/>
      <c r="D32" s="245"/>
      <c r="E32" s="245"/>
      <c r="F32" s="213"/>
      <c r="G32" s="213"/>
      <c r="H32" s="213"/>
      <c r="I32" s="213"/>
      <c r="J32" s="213"/>
      <c r="K32" s="213"/>
      <c r="L32" s="213"/>
      <c r="M32" s="188"/>
      <c r="N32" s="194"/>
      <c r="O32" s="189"/>
      <c r="P32" s="190" t="str">
        <f t="shared" si="0"/>
        <v/>
      </c>
    </row>
    <row r="33" spans="1:16" ht="15" customHeight="1" x14ac:dyDescent="0.25">
      <c r="A33" s="250"/>
      <c r="B33" s="250"/>
      <c r="C33" s="246"/>
      <c r="D33" s="246"/>
      <c r="E33" s="246"/>
      <c r="F33" s="212"/>
      <c r="G33" s="212"/>
      <c r="H33" s="212"/>
      <c r="I33" s="212"/>
      <c r="J33" s="212"/>
      <c r="K33" s="212"/>
      <c r="L33" s="212"/>
      <c r="M33" s="187"/>
      <c r="N33" s="195"/>
      <c r="O33" s="195"/>
      <c r="P33" s="192" t="str">
        <f t="shared" si="0"/>
        <v/>
      </c>
    </row>
    <row r="34" spans="1:16" ht="15" customHeight="1" x14ac:dyDescent="0.3">
      <c r="A34" s="249"/>
      <c r="B34" s="249"/>
      <c r="C34" s="245" t="s">
        <v>538</v>
      </c>
      <c r="D34" s="245"/>
      <c r="E34" s="245"/>
      <c r="F34" s="214" t="s">
        <v>326</v>
      </c>
      <c r="G34" s="214">
        <v>84</v>
      </c>
      <c r="H34" s="214">
        <v>238</v>
      </c>
      <c r="I34" s="214">
        <v>0.8</v>
      </c>
      <c r="J34" s="214">
        <v>0.14000000000000001</v>
      </c>
      <c r="K34" s="214">
        <v>0.15</v>
      </c>
      <c r="L34" s="214">
        <v>1.92</v>
      </c>
      <c r="M34" s="186"/>
      <c r="N34" s="189">
        <f>'База елки'!K18</f>
        <v>1420</v>
      </c>
      <c r="O34" s="189" cm="1">
        <f t="array" ref="O34">_xlfn.IFS('База елки'!$M$3&lt;25000,'База елки'!K18,'База елки'!$M$3&lt;50000,'База елки'!K18/102%,'База елки'!$M$3&lt;100000,'База елки'!K18/104%,'База елки'!$M$3&lt;250000,'База елки'!K18/107%,'База елки'!$M$3&lt;500000,'База елки'!K18/109%,'База елки'!$M$3&lt;1000000,'База елки'!K18/112%,'База елки'!$M$3&gt;1000000,'База елки'!K18/115%)</f>
        <v>1420</v>
      </c>
      <c r="P34" s="190" t="str">
        <f t="shared" si="0"/>
        <v/>
      </c>
    </row>
    <row r="35" spans="1:16" ht="15" customHeight="1" x14ac:dyDescent="0.3">
      <c r="A35" s="249"/>
      <c r="B35" s="249"/>
      <c r="C35" s="245"/>
      <c r="D35" s="245"/>
      <c r="E35" s="245"/>
      <c r="F35" s="214" t="s">
        <v>321</v>
      </c>
      <c r="G35" s="214">
        <v>94</v>
      </c>
      <c r="H35" s="214">
        <v>318</v>
      </c>
      <c r="I35" s="214">
        <v>0.97</v>
      </c>
      <c r="J35" s="214">
        <v>0.16</v>
      </c>
      <c r="K35" s="214">
        <v>0.18</v>
      </c>
      <c r="L35" s="214">
        <v>2.68</v>
      </c>
      <c r="M35" s="186"/>
      <c r="N35" s="189">
        <f>'База елки'!K19</f>
        <v>1940</v>
      </c>
      <c r="O35" s="189" cm="1">
        <f t="array" ref="O35">_xlfn.IFS('База елки'!$M$3&lt;25000,'База елки'!K19,'База елки'!$M$3&lt;50000,'База елки'!K19/102%,'База елки'!$M$3&lt;100000,'База елки'!K19/104%,'База елки'!$M$3&lt;250000,'База елки'!K19/107%,'База елки'!$M$3&lt;500000,'База елки'!K19/109%,'База елки'!$M$3&lt;1000000,'База елки'!K19/112%,'База елки'!$M$3&gt;1000000,'База елки'!K19/115%)</f>
        <v>1940</v>
      </c>
      <c r="P35" s="190" t="str">
        <f t="shared" si="0"/>
        <v/>
      </c>
    </row>
    <row r="36" spans="1:16" ht="15" customHeight="1" x14ac:dyDescent="0.3">
      <c r="A36" s="249"/>
      <c r="B36" s="249"/>
      <c r="C36" s="245"/>
      <c r="D36" s="245"/>
      <c r="E36" s="245"/>
      <c r="F36" s="214" t="s">
        <v>322</v>
      </c>
      <c r="G36" s="214">
        <v>104</v>
      </c>
      <c r="H36" s="214">
        <v>414</v>
      </c>
      <c r="I36" s="214">
        <v>0.9</v>
      </c>
      <c r="J36" s="214">
        <v>0.18</v>
      </c>
      <c r="K36" s="214">
        <v>0.19</v>
      </c>
      <c r="L36" s="214">
        <v>3.37</v>
      </c>
      <c r="M36" s="186"/>
      <c r="N36" s="189">
        <f>'База елки'!K20</f>
        <v>2300</v>
      </c>
      <c r="O36" s="189" cm="1">
        <f t="array" ref="O36">_xlfn.IFS('База елки'!$M$3&lt;25000,'База елки'!K20,'База елки'!$M$3&lt;50000,'База елки'!K20/102%,'База елки'!$M$3&lt;100000,'База елки'!K20/104%,'База елки'!$M$3&lt;250000,'База елки'!K20/107%,'База елки'!$M$3&lt;500000,'База елки'!K20/109%,'База елки'!$M$3&lt;1000000,'База елки'!K20/112%,'База елки'!$M$3&gt;1000000,'База елки'!K20/115%)</f>
        <v>2300</v>
      </c>
      <c r="P36" s="190" t="str">
        <f t="shared" si="0"/>
        <v/>
      </c>
    </row>
    <row r="37" spans="1:16" ht="15" customHeight="1" x14ac:dyDescent="0.3">
      <c r="A37" s="249"/>
      <c r="B37" s="249"/>
      <c r="C37" s="245"/>
      <c r="D37" s="245"/>
      <c r="E37" s="245"/>
      <c r="F37" s="214"/>
      <c r="G37" s="214"/>
      <c r="H37" s="214"/>
      <c r="I37" s="214"/>
      <c r="J37" s="214"/>
      <c r="K37" s="214"/>
      <c r="L37" s="214"/>
      <c r="M37" s="188"/>
      <c r="N37" s="189"/>
      <c r="O37" s="189"/>
      <c r="P37" s="190" t="str">
        <f t="shared" si="0"/>
        <v/>
      </c>
    </row>
    <row r="38" spans="1:16" ht="15" customHeight="1" x14ac:dyDescent="0.3">
      <c r="A38" s="249"/>
      <c r="B38" s="249"/>
      <c r="C38" s="245"/>
      <c r="D38" s="245"/>
      <c r="E38" s="245"/>
      <c r="F38" s="214"/>
      <c r="G38" s="214"/>
      <c r="H38" s="214"/>
      <c r="I38" s="214"/>
      <c r="J38" s="214"/>
      <c r="K38" s="214"/>
      <c r="L38" s="214"/>
      <c r="M38" s="188"/>
      <c r="N38" s="189"/>
      <c r="O38" s="189"/>
      <c r="P38" s="190" t="str">
        <f t="shared" si="0"/>
        <v/>
      </c>
    </row>
    <row r="39" spans="1:16" ht="15" customHeight="1" x14ac:dyDescent="0.3">
      <c r="A39" s="249"/>
      <c r="B39" s="249"/>
      <c r="C39" s="245"/>
      <c r="D39" s="245"/>
      <c r="E39" s="245"/>
      <c r="F39" s="214"/>
      <c r="G39" s="214"/>
      <c r="H39" s="214"/>
      <c r="I39" s="214"/>
      <c r="J39" s="214"/>
      <c r="K39" s="214"/>
      <c r="L39" s="214"/>
      <c r="M39" s="188"/>
      <c r="N39" s="189"/>
      <c r="O39" s="189"/>
      <c r="P39" s="190" t="str">
        <f t="shared" si="0"/>
        <v/>
      </c>
    </row>
    <row r="40" spans="1:16" ht="15" customHeight="1" x14ac:dyDescent="0.3">
      <c r="A40" s="249"/>
      <c r="B40" s="249"/>
      <c r="C40" s="245"/>
      <c r="D40" s="245"/>
      <c r="E40" s="245"/>
      <c r="F40" s="214"/>
      <c r="G40" s="214"/>
      <c r="H40" s="214"/>
      <c r="I40" s="214"/>
      <c r="J40" s="214"/>
      <c r="K40" s="214"/>
      <c r="L40" s="214"/>
      <c r="M40" s="238"/>
      <c r="N40" s="189"/>
      <c r="O40" s="189"/>
      <c r="P40" s="190" t="str">
        <f t="shared" si="0"/>
        <v/>
      </c>
    </row>
    <row r="41" spans="1:16" ht="15" customHeight="1" x14ac:dyDescent="0.3">
      <c r="A41" s="250"/>
      <c r="B41" s="250"/>
      <c r="C41" s="246"/>
      <c r="D41" s="246"/>
      <c r="E41" s="246"/>
      <c r="F41" s="216"/>
      <c r="G41" s="216"/>
      <c r="H41" s="216"/>
      <c r="I41" s="216"/>
      <c r="J41" s="216"/>
      <c r="K41" s="216"/>
      <c r="L41" s="216"/>
      <c r="M41" s="187"/>
      <c r="N41" s="191"/>
      <c r="O41" s="191"/>
      <c r="P41" s="192" t="str">
        <f t="shared" si="0"/>
        <v/>
      </c>
    </row>
    <row r="42" spans="1:16" ht="15" customHeight="1" x14ac:dyDescent="0.3">
      <c r="A42" s="247"/>
      <c r="B42" s="247"/>
      <c r="C42" s="244" t="s">
        <v>539</v>
      </c>
      <c r="D42" s="244"/>
      <c r="E42" s="244"/>
      <c r="F42" s="214" t="s">
        <v>326</v>
      </c>
      <c r="G42" s="214">
        <v>74</v>
      </c>
      <c r="H42" s="214">
        <v>202</v>
      </c>
      <c r="I42" s="214">
        <v>0.6</v>
      </c>
      <c r="J42" s="214">
        <v>0.12</v>
      </c>
      <c r="K42" s="214">
        <v>0.14000000000000001</v>
      </c>
      <c r="L42" s="214">
        <v>1.94</v>
      </c>
      <c r="M42" s="208"/>
      <c r="N42" s="197">
        <f>'База елки'!K21</f>
        <v>2340</v>
      </c>
      <c r="O42" s="197" cm="1">
        <f t="array" ref="O42">_xlfn.IFS('База елки'!$M$3&lt;25000,'База елки'!K21,'База елки'!$M$3&lt;50000,'База елки'!K21/102%,'База елки'!$M$3&lt;100000,'База елки'!K21/104%,'База елки'!$M$3&lt;250000,'База елки'!K21/107%,'База елки'!$M$3&lt;500000,'База елки'!K21/109%,'База елки'!$M$3&lt;1000000,'База елки'!K21/112%,'База елки'!$M$3&gt;1000000,'База елки'!K21/115%)</f>
        <v>2340</v>
      </c>
      <c r="P42" s="190" t="str">
        <f t="shared" si="0"/>
        <v/>
      </c>
    </row>
    <row r="43" spans="1:16" ht="15" customHeight="1" x14ac:dyDescent="0.3">
      <c r="A43" s="249"/>
      <c r="B43" s="249"/>
      <c r="C43" s="245"/>
      <c r="D43" s="245"/>
      <c r="E43" s="245"/>
      <c r="F43" s="214" t="s">
        <v>321</v>
      </c>
      <c r="G43" s="214">
        <v>94</v>
      </c>
      <c r="H43" s="214">
        <v>372</v>
      </c>
      <c r="I43" s="214">
        <v>0.65</v>
      </c>
      <c r="J43" s="214">
        <v>0.16</v>
      </c>
      <c r="K43" s="214">
        <v>0.18</v>
      </c>
      <c r="L43" s="214">
        <v>3.14</v>
      </c>
      <c r="M43" s="186"/>
      <c r="N43" s="197">
        <f>'База елки'!K22</f>
        <v>2600</v>
      </c>
      <c r="O43" s="197" cm="1">
        <f t="array" ref="O43">_xlfn.IFS('База елки'!$M$3&lt;25000,'База елки'!K22,'База елки'!$M$3&lt;50000,'База елки'!K22/102%,'База елки'!$M$3&lt;100000,'База елки'!K22/104%,'База елки'!$M$3&lt;250000,'База елки'!K22/107%,'База елки'!$M$3&lt;500000,'База елки'!K22/109%,'База елки'!$M$3&lt;1000000,'База елки'!K22/112%,'База елки'!$M$3&gt;1000000,'База елки'!K22/115%)</f>
        <v>2600</v>
      </c>
      <c r="P43" s="190" t="str">
        <f t="shared" si="0"/>
        <v/>
      </c>
    </row>
    <row r="44" spans="1:16" ht="15" customHeight="1" x14ac:dyDescent="0.3">
      <c r="A44" s="249"/>
      <c r="B44" s="249"/>
      <c r="C44" s="245"/>
      <c r="D44" s="245"/>
      <c r="E44" s="245"/>
      <c r="F44" s="214" t="s">
        <v>322</v>
      </c>
      <c r="G44" s="214">
        <v>114</v>
      </c>
      <c r="H44" s="214">
        <v>545</v>
      </c>
      <c r="I44" s="214">
        <v>0.65</v>
      </c>
      <c r="J44" s="214">
        <v>0.18</v>
      </c>
      <c r="K44" s="214">
        <v>0.2</v>
      </c>
      <c r="L44" s="214">
        <v>4.42</v>
      </c>
      <c r="M44" s="186"/>
      <c r="N44" s="197">
        <f>'База елки'!K23</f>
        <v>3200</v>
      </c>
      <c r="O44" s="197" cm="1">
        <f t="array" ref="O44">_xlfn.IFS('База елки'!$M$3&lt;25000,'База елки'!K23,'База елки'!$M$3&lt;50000,'База елки'!K23/102%,'База елки'!$M$3&lt;100000,'База елки'!K23/104%,'База елки'!$M$3&lt;250000,'База елки'!K23/107%,'База елки'!$M$3&lt;500000,'База елки'!K23/109%,'База елки'!$M$3&lt;1000000,'База елки'!K23/112%,'База елки'!$M$3&gt;1000000,'База елки'!K23/115%)</f>
        <v>3200</v>
      </c>
      <c r="P44" s="190" t="str">
        <f t="shared" si="0"/>
        <v/>
      </c>
    </row>
    <row r="45" spans="1:16" ht="15" customHeight="1" x14ac:dyDescent="0.3">
      <c r="A45" s="249"/>
      <c r="B45" s="249"/>
      <c r="C45" s="245"/>
      <c r="D45" s="245"/>
      <c r="E45" s="245"/>
      <c r="F45" s="214" t="s">
        <v>327</v>
      </c>
      <c r="G45" s="214">
        <v>134</v>
      </c>
      <c r="H45" s="214">
        <v>802</v>
      </c>
      <c r="I45" s="214">
        <v>0.7</v>
      </c>
      <c r="J45" s="214">
        <v>0.22</v>
      </c>
      <c r="K45" s="214">
        <v>0.24</v>
      </c>
      <c r="L45" s="214">
        <v>6.51</v>
      </c>
      <c r="M45" s="186"/>
      <c r="N45" s="197">
        <f>'База елки'!K24</f>
        <v>3980</v>
      </c>
      <c r="O45" s="197" cm="1">
        <f t="array" ref="O45">_xlfn.IFS('База елки'!$M$3&lt;25000,'База елки'!K24,'База елки'!$M$3&lt;50000,'База елки'!K24/102%,'База елки'!$M$3&lt;100000,'База елки'!K24/104%,'База елки'!$M$3&lt;250000,'База елки'!K24/107%,'База елки'!$M$3&lt;500000,'База елки'!K24/109%,'База елки'!$M$3&lt;1000000,'База елки'!K24/112%,'База елки'!$M$3&gt;1000000,'База елки'!K24/115%)</f>
        <v>3980</v>
      </c>
      <c r="P45" s="190" t="str">
        <f t="shared" si="0"/>
        <v/>
      </c>
    </row>
    <row r="46" spans="1:16" ht="15" customHeight="1" x14ac:dyDescent="0.3">
      <c r="A46" s="249"/>
      <c r="B46" s="249"/>
      <c r="C46" s="245"/>
      <c r="D46" s="245"/>
      <c r="E46" s="245"/>
      <c r="F46" s="214" t="s">
        <v>374</v>
      </c>
      <c r="G46" s="214">
        <v>154</v>
      </c>
      <c r="H46" s="214">
        <v>1210</v>
      </c>
      <c r="I46" s="214">
        <v>0.85</v>
      </c>
      <c r="J46" s="214">
        <v>0.23</v>
      </c>
      <c r="K46" s="214">
        <v>0.25</v>
      </c>
      <c r="L46" s="214">
        <v>11</v>
      </c>
      <c r="M46" s="186"/>
      <c r="N46" s="197">
        <f>'База елки'!K25</f>
        <v>5280</v>
      </c>
      <c r="O46" s="197" cm="1">
        <f t="array" ref="O46">_xlfn.IFS('База елки'!$M$3&lt;25000,'База елки'!K25,'База елки'!$M$3&lt;50000,'База елки'!K25/102%,'База елки'!$M$3&lt;100000,'База елки'!K25/104%,'База елки'!$M$3&lt;250000,'База елки'!K25/107%,'База елки'!$M$3&lt;500000,'База елки'!K25/109%,'База елки'!$M$3&lt;1000000,'База елки'!K25/112%,'База елки'!$M$3&gt;1000000,'База елки'!K25/115%)</f>
        <v>5280</v>
      </c>
      <c r="P46" s="190" t="str">
        <f t="shared" si="0"/>
        <v/>
      </c>
    </row>
    <row r="47" spans="1:16" ht="15" customHeight="1" x14ac:dyDescent="0.3">
      <c r="A47" s="249"/>
      <c r="B47" s="249"/>
      <c r="C47" s="245"/>
      <c r="D47" s="245"/>
      <c r="E47" s="245"/>
      <c r="F47" s="214"/>
      <c r="G47" s="214"/>
      <c r="H47" s="214"/>
      <c r="I47" s="214"/>
      <c r="J47" s="214"/>
      <c r="K47" s="214"/>
      <c r="L47" s="214"/>
      <c r="M47" s="221"/>
      <c r="N47" s="197"/>
      <c r="O47" s="197"/>
      <c r="P47" s="190" t="str">
        <f t="shared" si="0"/>
        <v/>
      </c>
    </row>
    <row r="48" spans="1:16" ht="15" customHeight="1" x14ac:dyDescent="0.3">
      <c r="A48" s="249"/>
      <c r="B48" s="249"/>
      <c r="C48" s="245"/>
      <c r="D48" s="245"/>
      <c r="E48" s="245"/>
      <c r="F48" s="214"/>
      <c r="G48" s="214"/>
      <c r="H48" s="214"/>
      <c r="I48" s="214"/>
      <c r="J48" s="214"/>
      <c r="K48" s="214"/>
      <c r="L48" s="214"/>
      <c r="M48" s="221"/>
      <c r="N48" s="197"/>
      <c r="O48" s="197"/>
      <c r="P48" s="190" t="str">
        <f t="shared" si="0"/>
        <v/>
      </c>
    </row>
    <row r="49" spans="1:16" ht="15" customHeight="1" x14ac:dyDescent="0.3">
      <c r="A49" s="249"/>
      <c r="B49" s="249"/>
      <c r="C49" s="245"/>
      <c r="D49" s="245"/>
      <c r="E49" s="245"/>
      <c r="F49" s="214"/>
      <c r="G49" s="214"/>
      <c r="H49" s="214"/>
      <c r="I49" s="214"/>
      <c r="J49" s="214"/>
      <c r="K49" s="214"/>
      <c r="L49" s="214"/>
      <c r="M49" s="221"/>
      <c r="N49" s="197"/>
      <c r="O49" s="197"/>
      <c r="P49" s="190" t="str">
        <f t="shared" si="0"/>
        <v/>
      </c>
    </row>
    <row r="50" spans="1:16" ht="15" customHeight="1" x14ac:dyDescent="0.3">
      <c r="A50" s="250"/>
      <c r="B50" s="250"/>
      <c r="C50" s="246"/>
      <c r="D50" s="246"/>
      <c r="E50" s="246"/>
      <c r="F50" s="216"/>
      <c r="G50" s="216"/>
      <c r="H50" s="216"/>
      <c r="I50" s="216"/>
      <c r="J50" s="216"/>
      <c r="K50" s="216"/>
      <c r="L50" s="216"/>
      <c r="M50" s="187"/>
      <c r="N50" s="191"/>
      <c r="O50" s="191"/>
      <c r="P50" s="192" t="str">
        <f t="shared" si="0"/>
        <v/>
      </c>
    </row>
    <row r="51" spans="1:16" ht="15" customHeight="1" x14ac:dyDescent="0.3">
      <c r="A51" s="199"/>
      <c r="B51" s="199"/>
      <c r="C51" s="244" t="s">
        <v>526</v>
      </c>
      <c r="D51" s="244"/>
      <c r="E51" s="244"/>
      <c r="F51" s="214" t="s">
        <v>372</v>
      </c>
      <c r="G51" s="214">
        <v>35</v>
      </c>
      <c r="H51" s="214">
        <v>17</v>
      </c>
      <c r="I51" s="214">
        <v>0.56999999999999995</v>
      </c>
      <c r="J51" s="214">
        <v>0.39</v>
      </c>
      <c r="K51" s="214">
        <v>0.28000000000000003</v>
      </c>
      <c r="L51" s="214">
        <v>6.6</v>
      </c>
      <c r="M51" s="186"/>
      <c r="N51" s="197">
        <f>'База елки'!K29</f>
        <v>220</v>
      </c>
      <c r="O51" s="197" cm="1">
        <f t="array" ref="O51">_xlfn.IFS('База елки'!$M$3&lt;25000,'База елки'!K29,'База елки'!$M$3&lt;50000,'База елки'!K29/102%,'База елки'!$M$3&lt;100000,'База елки'!K29/104%,'База елки'!$M$3&lt;250000,'База елки'!K29/107%,'База елки'!$M$3&lt;500000,'База елки'!K29/109%,'База елки'!$M$3&lt;1000000,'База елки'!K29/112%,'База елки'!$M$3&gt;1000000,'База елки'!K29/115%)</f>
        <v>220</v>
      </c>
      <c r="P51" s="190" t="str">
        <f t="shared" si="0"/>
        <v/>
      </c>
    </row>
    <row r="52" spans="1:16" ht="15" customHeight="1" x14ac:dyDescent="0.3">
      <c r="A52" s="199"/>
      <c r="B52" s="199"/>
      <c r="C52" s="245"/>
      <c r="D52" s="245"/>
      <c r="E52" s="245"/>
      <c r="F52" s="214" t="s">
        <v>373</v>
      </c>
      <c r="G52" s="214">
        <v>50</v>
      </c>
      <c r="H52" s="214">
        <v>28</v>
      </c>
      <c r="I52" s="214">
        <v>0.82</v>
      </c>
      <c r="J52" s="214">
        <v>0.4</v>
      </c>
      <c r="K52" s="214">
        <v>0.36</v>
      </c>
      <c r="L52" s="214">
        <v>9.6999999999999993</v>
      </c>
      <c r="M52" s="186"/>
      <c r="N52" s="197">
        <f>'База елки'!K30</f>
        <v>260</v>
      </c>
      <c r="O52" s="197" cm="1">
        <f t="array" ref="O52">_xlfn.IFS('База елки'!$M$3&lt;25000,'База елки'!K30,'База елки'!$M$3&lt;50000,'База елки'!K30/102%,'База елки'!$M$3&lt;100000,'База елки'!K30/104%,'База елки'!$M$3&lt;250000,'База елки'!K30/107%,'База елки'!$M$3&lt;500000,'База елки'!K30/109%,'База елки'!$M$3&lt;1000000,'База елки'!K30/112%,'База елки'!$M$3&gt;1000000,'База елки'!K30/115%)</f>
        <v>260</v>
      </c>
      <c r="P52" s="190" t="str">
        <f t="shared" si="0"/>
        <v/>
      </c>
    </row>
    <row r="53" spans="1:16" ht="15" customHeight="1" x14ac:dyDescent="0.3">
      <c r="A53" s="199"/>
      <c r="B53" s="199"/>
      <c r="C53" s="245"/>
      <c r="D53" s="245"/>
      <c r="E53" s="245"/>
      <c r="F53" s="214" t="s">
        <v>326</v>
      </c>
      <c r="G53" s="214">
        <v>70</v>
      </c>
      <c r="H53" s="214">
        <v>62</v>
      </c>
      <c r="I53" s="214">
        <v>0.6</v>
      </c>
      <c r="J53" s="214">
        <v>0.12</v>
      </c>
      <c r="K53" s="214">
        <v>0.14000000000000001</v>
      </c>
      <c r="L53" s="214">
        <v>1.7</v>
      </c>
      <c r="M53" s="186"/>
      <c r="N53" s="197">
        <f>'База елки'!K31</f>
        <v>900</v>
      </c>
      <c r="O53" s="197" cm="1">
        <f t="array" ref="O53">_xlfn.IFS('База елки'!$M$3&lt;25000,'База елки'!K31,'База елки'!$M$3&lt;50000,'База елки'!K31/102%,'База елки'!$M$3&lt;100000,'База елки'!K31/104%,'База елки'!$M$3&lt;250000,'База елки'!K31/107%,'База елки'!$M$3&lt;500000,'База елки'!K31/109%,'База елки'!$M$3&lt;1000000,'База елки'!K31/112%,'База елки'!$M$3&gt;1000000,'База елки'!K31/115%)</f>
        <v>900</v>
      </c>
      <c r="P53" s="190" t="str">
        <f t="shared" si="0"/>
        <v/>
      </c>
    </row>
    <row r="54" spans="1:16" ht="15" customHeight="1" x14ac:dyDescent="0.3">
      <c r="A54" s="199"/>
      <c r="B54" s="199"/>
      <c r="C54" s="245"/>
      <c r="D54" s="245"/>
      <c r="E54" s="245"/>
      <c r="F54" s="214" t="s">
        <v>321</v>
      </c>
      <c r="G54" s="214">
        <v>80</v>
      </c>
      <c r="H54" s="214">
        <v>86</v>
      </c>
      <c r="I54" s="214">
        <v>0.65</v>
      </c>
      <c r="J54" s="214">
        <v>0.16</v>
      </c>
      <c r="K54" s="214">
        <v>0.18</v>
      </c>
      <c r="L54" s="214">
        <v>2.4</v>
      </c>
      <c r="M54" s="186"/>
      <c r="N54" s="197">
        <f>'База елки'!K32</f>
        <v>1160</v>
      </c>
      <c r="O54" s="197" cm="1">
        <f t="array" ref="O54">_xlfn.IFS('База елки'!$M$3&lt;25000,'База елки'!K32,'База елки'!$M$3&lt;50000,'База елки'!K32/102%,'База елки'!$M$3&lt;100000,'База елки'!K32/104%,'База елки'!$M$3&lt;250000,'База елки'!K32/107%,'База елки'!$M$3&lt;500000,'База елки'!K32/109%,'База елки'!$M$3&lt;1000000,'База елки'!K32/112%,'База елки'!$M$3&gt;1000000,'База елки'!K32/115%)</f>
        <v>1160</v>
      </c>
      <c r="P54" s="190" t="str">
        <f t="shared" si="0"/>
        <v/>
      </c>
    </row>
    <row r="55" spans="1:16" ht="15" customHeight="1" x14ac:dyDescent="0.3">
      <c r="A55" s="199"/>
      <c r="B55" s="199"/>
      <c r="C55" s="245"/>
      <c r="D55" s="245"/>
      <c r="E55" s="245"/>
      <c r="F55" s="214" t="s">
        <v>322</v>
      </c>
      <c r="G55" s="214">
        <v>100</v>
      </c>
      <c r="H55" s="214">
        <v>167</v>
      </c>
      <c r="I55" s="214">
        <v>0.65</v>
      </c>
      <c r="J55" s="214">
        <v>0.18</v>
      </c>
      <c r="K55" s="214">
        <v>0.2</v>
      </c>
      <c r="L55" s="214">
        <v>4</v>
      </c>
      <c r="M55" s="186"/>
      <c r="N55" s="197">
        <f>'База елки'!K33</f>
        <v>1560</v>
      </c>
      <c r="O55" s="197" cm="1">
        <f t="array" ref="O55">_xlfn.IFS('База елки'!$M$3&lt;25000,'База елки'!K33,'База елки'!$M$3&lt;50000,'База елки'!K33/102%,'База елки'!$M$3&lt;100000,'База елки'!K33/104%,'База елки'!$M$3&lt;250000,'База елки'!K33/107%,'База елки'!$M$3&lt;500000,'База елки'!K33/109%,'База елки'!$M$3&lt;1000000,'База елки'!K33/112%,'База елки'!$M$3&gt;1000000,'База елки'!K33/115%)</f>
        <v>1560</v>
      </c>
      <c r="P55" s="190" t="str">
        <f t="shared" si="0"/>
        <v/>
      </c>
    </row>
    <row r="56" spans="1:16" ht="15" customHeight="1" x14ac:dyDescent="0.3">
      <c r="A56" s="199"/>
      <c r="B56" s="199"/>
      <c r="C56" s="245"/>
      <c r="D56" s="245"/>
      <c r="E56" s="245"/>
      <c r="F56" s="214" t="s">
        <v>327</v>
      </c>
      <c r="G56" s="214">
        <v>110</v>
      </c>
      <c r="H56" s="214">
        <v>215</v>
      </c>
      <c r="I56" s="214">
        <v>0.7</v>
      </c>
      <c r="J56" s="214">
        <v>0.22</v>
      </c>
      <c r="K56" s="214">
        <v>0.24</v>
      </c>
      <c r="L56" s="214">
        <v>5.3</v>
      </c>
      <c r="M56" s="186"/>
      <c r="N56" s="197">
        <f>'База елки'!K34</f>
        <v>2320</v>
      </c>
      <c r="O56" s="197" cm="1">
        <f t="array" ref="O56">_xlfn.IFS('База елки'!$M$3&lt;25000,'База елки'!K34,'База елки'!$M$3&lt;50000,'База елки'!K34/102%,'База елки'!$M$3&lt;100000,'База елки'!K34/104%,'База елки'!$M$3&lt;250000,'База елки'!K34/107%,'База елки'!$M$3&lt;500000,'База елки'!K34/109%,'База елки'!$M$3&lt;1000000,'База елки'!K34/112%,'База елки'!$M$3&gt;1000000,'База елки'!K34/115%)</f>
        <v>2320</v>
      </c>
      <c r="P56" s="190" t="str">
        <f t="shared" si="0"/>
        <v/>
      </c>
    </row>
    <row r="57" spans="1:16" ht="15" customHeight="1" x14ac:dyDescent="0.3">
      <c r="A57" s="199"/>
      <c r="B57" s="199"/>
      <c r="C57" s="245"/>
      <c r="D57" s="245"/>
      <c r="E57" s="245"/>
      <c r="F57" s="214"/>
      <c r="G57" s="214"/>
      <c r="H57" s="214"/>
      <c r="I57" s="214"/>
      <c r="J57" s="214"/>
      <c r="K57" s="214"/>
      <c r="L57" s="214"/>
      <c r="M57" s="221"/>
      <c r="N57" s="197"/>
      <c r="O57" s="197"/>
      <c r="P57" s="190" t="str">
        <f t="shared" si="0"/>
        <v/>
      </c>
    </row>
    <row r="58" spans="1:16" ht="15" customHeight="1" x14ac:dyDescent="0.3">
      <c r="A58" s="199"/>
      <c r="B58" s="199"/>
      <c r="C58" s="245"/>
      <c r="D58" s="245"/>
      <c r="E58" s="245"/>
      <c r="F58" s="214"/>
      <c r="G58" s="214"/>
      <c r="H58" s="214"/>
      <c r="I58" s="214"/>
      <c r="J58" s="214"/>
      <c r="K58" s="214"/>
      <c r="L58" s="214"/>
      <c r="M58" s="221"/>
      <c r="N58" s="197"/>
      <c r="O58" s="197"/>
      <c r="P58" s="190" t="str">
        <f t="shared" si="0"/>
        <v/>
      </c>
    </row>
    <row r="59" spans="1:16" ht="15" customHeight="1" x14ac:dyDescent="0.3">
      <c r="A59" s="200"/>
      <c r="B59" s="200"/>
      <c r="C59" s="246"/>
      <c r="D59" s="246"/>
      <c r="E59" s="246"/>
      <c r="F59" s="216"/>
      <c r="G59" s="216"/>
      <c r="H59" s="216"/>
      <c r="I59" s="216"/>
      <c r="J59" s="216"/>
      <c r="K59" s="216"/>
      <c r="L59" s="216"/>
      <c r="M59" s="187"/>
      <c r="N59" s="191"/>
      <c r="O59" s="191"/>
      <c r="P59" s="192" t="str">
        <f t="shared" si="0"/>
        <v/>
      </c>
    </row>
    <row r="60" spans="1:16" ht="15" customHeight="1" x14ac:dyDescent="0.3">
      <c r="A60" s="199"/>
      <c r="B60" s="199"/>
      <c r="C60" s="244" t="s">
        <v>522</v>
      </c>
      <c r="D60" s="244"/>
      <c r="E60" s="244"/>
      <c r="F60" s="214" t="s">
        <v>326</v>
      </c>
      <c r="G60" s="214">
        <v>70</v>
      </c>
      <c r="H60" s="214">
        <v>62</v>
      </c>
      <c r="I60" s="214">
        <v>0.6</v>
      </c>
      <c r="J60" s="214">
        <v>0.12</v>
      </c>
      <c r="K60" s="214">
        <v>0.14000000000000001</v>
      </c>
      <c r="L60" s="214">
        <v>1.69</v>
      </c>
      <c r="M60" s="186"/>
      <c r="N60" s="197">
        <f>'База елки'!K35</f>
        <v>740</v>
      </c>
      <c r="O60" s="197" cm="1">
        <f t="array" ref="O60">_xlfn.IFS('База елки'!$M$3&lt;25000,'База елки'!K35,'База елки'!$M$3&lt;50000,'База елки'!K35/102%,'База елки'!$M$3&lt;100000,'База елки'!K35/104%,'База елки'!$M$3&lt;250000,'База елки'!K35/107%,'База елки'!$M$3&lt;500000,'База елки'!K35/109%,'База елки'!$M$3&lt;1000000,'База елки'!K35/112%,'База елки'!$M$3&gt;1000000,'База елки'!K35/115%)</f>
        <v>740</v>
      </c>
      <c r="P60" s="190" t="str">
        <f t="shared" si="0"/>
        <v/>
      </c>
    </row>
    <row r="61" spans="1:16" ht="15" customHeight="1" x14ac:dyDescent="0.3">
      <c r="A61" s="199"/>
      <c r="B61" s="199"/>
      <c r="C61" s="245"/>
      <c r="D61" s="245"/>
      <c r="E61" s="245"/>
      <c r="F61" s="214" t="s">
        <v>321</v>
      </c>
      <c r="G61" s="214">
        <v>80</v>
      </c>
      <c r="H61" s="214">
        <v>86</v>
      </c>
      <c r="I61" s="214">
        <v>0.65</v>
      </c>
      <c r="J61" s="214">
        <v>0.16</v>
      </c>
      <c r="K61" s="214">
        <v>0.18</v>
      </c>
      <c r="L61" s="214">
        <v>2.39</v>
      </c>
      <c r="M61" s="186"/>
      <c r="N61" s="197">
        <f>'База елки'!K36</f>
        <v>1000</v>
      </c>
      <c r="O61" s="197" cm="1">
        <f t="array" ref="O61">_xlfn.IFS('База елки'!$M$3&lt;25000,'База елки'!K36,'База елки'!$M$3&lt;50000,'База елки'!K36/102%,'База елки'!$M$3&lt;100000,'База елки'!K36/104%,'База елки'!$M$3&lt;250000,'База елки'!K36/107%,'База елки'!$M$3&lt;500000,'База елки'!K36/109%,'База елки'!$M$3&lt;1000000,'База елки'!K36/112%,'База елки'!$M$3&gt;1000000,'База елки'!K36/115%)</f>
        <v>1000</v>
      </c>
      <c r="P61" s="190" t="str">
        <f t="shared" si="0"/>
        <v/>
      </c>
    </row>
    <row r="62" spans="1:16" ht="15" customHeight="1" x14ac:dyDescent="0.3">
      <c r="A62" s="199"/>
      <c r="B62" s="199"/>
      <c r="C62" s="245"/>
      <c r="D62" s="245"/>
      <c r="E62" s="245"/>
      <c r="F62" s="214" t="s">
        <v>322</v>
      </c>
      <c r="G62" s="214">
        <v>100</v>
      </c>
      <c r="H62" s="214">
        <v>167</v>
      </c>
      <c r="I62" s="214">
        <v>0.65</v>
      </c>
      <c r="J62" s="214">
        <v>0.18</v>
      </c>
      <c r="K62" s="214">
        <v>0.2</v>
      </c>
      <c r="L62" s="214">
        <v>4.18</v>
      </c>
      <c r="M62" s="186"/>
      <c r="N62" s="197">
        <f>'База елки'!K37</f>
        <v>1420</v>
      </c>
      <c r="O62" s="197" cm="1">
        <f t="array" ref="O62">_xlfn.IFS('База елки'!$M$3&lt;25000,'База елки'!K37,'База елки'!$M$3&lt;50000,'База елки'!K37/102%,'База елки'!$M$3&lt;100000,'База елки'!K37/104%,'База елки'!$M$3&lt;250000,'База елки'!K37/107%,'База елки'!$M$3&lt;500000,'База елки'!K37/109%,'База елки'!$M$3&lt;1000000,'База елки'!K37/112%,'База елки'!$M$3&gt;1000000,'База елки'!K37/115%)</f>
        <v>1420</v>
      </c>
      <c r="P62" s="190" t="str">
        <f t="shared" si="0"/>
        <v/>
      </c>
    </row>
    <row r="63" spans="1:16" ht="15" customHeight="1" x14ac:dyDescent="0.3">
      <c r="A63" s="199"/>
      <c r="B63" s="199"/>
      <c r="C63" s="245"/>
      <c r="D63" s="245"/>
      <c r="E63" s="245"/>
      <c r="F63" s="214" t="s">
        <v>327</v>
      </c>
      <c r="G63" s="214">
        <v>110</v>
      </c>
      <c r="H63" s="214">
        <v>215</v>
      </c>
      <c r="I63" s="214">
        <v>0.7</v>
      </c>
      <c r="J63" s="214">
        <v>0.22</v>
      </c>
      <c r="K63" s="214">
        <v>0.24</v>
      </c>
      <c r="L63" s="214">
        <v>5.37</v>
      </c>
      <c r="M63" s="186"/>
      <c r="N63" s="197">
        <f>'База елки'!K38</f>
        <v>2120</v>
      </c>
      <c r="O63" s="197" cm="1">
        <f t="array" ref="O63">_xlfn.IFS('База елки'!$M$3&lt;25000,'База елки'!K38,'База елки'!$M$3&lt;50000,'База елки'!K38/102%,'База елки'!$M$3&lt;100000,'База елки'!K38/104%,'База елки'!$M$3&lt;250000,'База елки'!K38/107%,'База елки'!$M$3&lt;500000,'База елки'!K38/109%,'База елки'!$M$3&lt;1000000,'База елки'!K38/112%,'База елки'!$M$3&gt;1000000,'База елки'!K38/115%)</f>
        <v>2120</v>
      </c>
      <c r="P63" s="190" t="str">
        <f t="shared" si="0"/>
        <v/>
      </c>
    </row>
    <row r="64" spans="1:16" ht="15" customHeight="1" x14ac:dyDescent="0.3">
      <c r="A64" s="199"/>
      <c r="B64" s="199"/>
      <c r="C64" s="245"/>
      <c r="D64" s="245"/>
      <c r="E64" s="245"/>
      <c r="F64" s="214"/>
      <c r="G64" s="214"/>
      <c r="H64" s="214"/>
      <c r="I64" s="214"/>
      <c r="J64" s="214"/>
      <c r="K64" s="214"/>
      <c r="L64" s="214"/>
      <c r="M64" s="221"/>
      <c r="N64" s="197"/>
      <c r="O64" s="197"/>
      <c r="P64" s="190" t="str">
        <f t="shared" si="0"/>
        <v/>
      </c>
    </row>
    <row r="65" spans="1:16" ht="15" customHeight="1" x14ac:dyDescent="0.3">
      <c r="A65" s="199"/>
      <c r="B65" s="199"/>
      <c r="C65" s="245"/>
      <c r="D65" s="245"/>
      <c r="E65" s="245"/>
      <c r="F65" s="214"/>
      <c r="G65" s="214"/>
      <c r="H65" s="214"/>
      <c r="I65" s="214"/>
      <c r="J65" s="214"/>
      <c r="K65" s="214"/>
      <c r="L65" s="214"/>
      <c r="M65" s="221"/>
      <c r="N65" s="197"/>
      <c r="O65" s="197"/>
      <c r="P65" s="190" t="str">
        <f t="shared" si="0"/>
        <v/>
      </c>
    </row>
    <row r="66" spans="1:16" ht="15" customHeight="1" x14ac:dyDescent="0.3">
      <c r="A66" s="199"/>
      <c r="B66" s="199"/>
      <c r="C66" s="245"/>
      <c r="D66" s="245"/>
      <c r="E66" s="245"/>
      <c r="F66" s="214"/>
      <c r="G66" s="214"/>
      <c r="H66" s="214"/>
      <c r="I66" s="214"/>
      <c r="J66" s="214"/>
      <c r="K66" s="214"/>
      <c r="L66" s="214"/>
      <c r="M66" s="221"/>
      <c r="N66" s="197"/>
      <c r="O66" s="197"/>
      <c r="P66" s="190" t="str">
        <f t="shared" si="0"/>
        <v/>
      </c>
    </row>
    <row r="67" spans="1:16" ht="15" customHeight="1" x14ac:dyDescent="0.3">
      <c r="A67" s="199"/>
      <c r="B67" s="199"/>
      <c r="C67" s="245"/>
      <c r="D67" s="245"/>
      <c r="E67" s="245"/>
      <c r="F67" s="214"/>
      <c r="G67" s="214"/>
      <c r="H67" s="214"/>
      <c r="I67" s="214"/>
      <c r="J67" s="214"/>
      <c r="K67" s="214"/>
      <c r="L67" s="214"/>
      <c r="M67" s="221"/>
      <c r="N67" s="197"/>
      <c r="O67" s="197"/>
      <c r="P67" s="190" t="str">
        <f t="shared" si="0"/>
        <v/>
      </c>
    </row>
    <row r="68" spans="1:16" ht="15" customHeight="1" x14ac:dyDescent="0.3">
      <c r="A68" s="200"/>
      <c r="B68" s="200"/>
      <c r="C68" s="246"/>
      <c r="D68" s="246"/>
      <c r="E68" s="246"/>
      <c r="F68" s="216"/>
      <c r="G68" s="216"/>
      <c r="H68" s="216"/>
      <c r="I68" s="216"/>
      <c r="J68" s="216"/>
      <c r="K68" s="216"/>
      <c r="L68" s="216"/>
      <c r="M68" s="187"/>
      <c r="N68" s="191"/>
      <c r="O68" s="191"/>
      <c r="P68" s="192" t="str">
        <f t="shared" si="0"/>
        <v/>
      </c>
    </row>
    <row r="69" spans="1:16" ht="15" customHeight="1" x14ac:dyDescent="0.3">
      <c r="A69" s="199"/>
      <c r="B69" s="199"/>
      <c r="C69" s="244" t="s">
        <v>523</v>
      </c>
      <c r="D69" s="244"/>
      <c r="E69" s="244"/>
      <c r="F69" s="214" t="s">
        <v>326</v>
      </c>
      <c r="G69" s="214">
        <v>92</v>
      </c>
      <c r="H69" s="214">
        <v>270</v>
      </c>
      <c r="I69" s="214">
        <v>0.65</v>
      </c>
      <c r="J69" s="214">
        <v>0.16</v>
      </c>
      <c r="K69" s="214">
        <v>0.18</v>
      </c>
      <c r="L69" s="214">
        <v>2.61</v>
      </c>
      <c r="M69" s="186"/>
      <c r="N69" s="197">
        <f>'База елки'!K39</f>
        <v>1640</v>
      </c>
      <c r="O69" s="197" cm="1">
        <f t="array" ref="O69">_xlfn.IFS('База елки'!$M$3&lt;25000,'База елки'!K39,'База елки'!$M$3&lt;50000,'База елки'!K39/102%,'База елки'!$M$3&lt;100000,'База елки'!K39/104%,'База елки'!$M$3&lt;250000,'База елки'!K39/107%,'База елки'!$M$3&lt;500000,'База елки'!K39/109%,'База елки'!$M$3&lt;1000000,'База елки'!K39/112%,'База елки'!$M$3&gt;1000000,'База елки'!K39/115%)</f>
        <v>1640</v>
      </c>
      <c r="P69" s="190" t="str">
        <f t="shared" si="0"/>
        <v/>
      </c>
    </row>
    <row r="70" spans="1:16" ht="15" customHeight="1" x14ac:dyDescent="0.3">
      <c r="A70" s="199"/>
      <c r="B70" s="199"/>
      <c r="C70" s="245"/>
      <c r="D70" s="245"/>
      <c r="E70" s="245"/>
      <c r="F70" s="214" t="s">
        <v>321</v>
      </c>
      <c r="G70" s="214">
        <v>105</v>
      </c>
      <c r="H70" s="214">
        <v>368</v>
      </c>
      <c r="I70" s="214">
        <v>0.65</v>
      </c>
      <c r="J70" s="214">
        <v>0.18</v>
      </c>
      <c r="K70" s="214">
        <v>0.2</v>
      </c>
      <c r="L70" s="214">
        <v>3.4</v>
      </c>
      <c r="M70" s="186"/>
      <c r="N70" s="197">
        <f>'База елки'!K40</f>
        <v>2080</v>
      </c>
      <c r="O70" s="197" cm="1">
        <f t="array" ref="O70">_xlfn.IFS('База елки'!$M$3&lt;25000,'База елки'!K40,'База елки'!$M$3&lt;50000,'База елки'!K40/102%,'База елки'!$M$3&lt;100000,'База елки'!K40/104%,'База елки'!$M$3&lt;250000,'База елки'!K40/107%,'База елки'!$M$3&lt;500000,'База елки'!K40/109%,'База елки'!$M$3&lt;1000000,'База елки'!K40/112%,'База елки'!$M$3&gt;1000000,'База елки'!K40/115%)</f>
        <v>2080</v>
      </c>
      <c r="P70" s="190" t="str">
        <f t="shared" si="0"/>
        <v/>
      </c>
    </row>
    <row r="71" spans="1:16" ht="15" customHeight="1" x14ac:dyDescent="0.3">
      <c r="A71" s="199"/>
      <c r="B71" s="199"/>
      <c r="C71" s="245"/>
      <c r="D71" s="245"/>
      <c r="E71" s="245"/>
      <c r="F71" s="214" t="s">
        <v>322</v>
      </c>
      <c r="G71" s="214">
        <v>130</v>
      </c>
      <c r="H71" s="214">
        <v>736</v>
      </c>
      <c r="I71" s="214">
        <v>0.7</v>
      </c>
      <c r="J71" s="214">
        <v>0.22</v>
      </c>
      <c r="K71" s="214">
        <v>0.24</v>
      </c>
      <c r="L71" s="214">
        <v>6.07</v>
      </c>
      <c r="M71" s="186"/>
      <c r="N71" s="197">
        <f>'База елки'!K41</f>
        <v>2940</v>
      </c>
      <c r="O71" s="197" cm="1">
        <f t="array" ref="O71">_xlfn.IFS('База елки'!$M$3&lt;25000,'База елки'!K41,'База елки'!$M$3&lt;50000,'База елки'!K41/102%,'База елки'!$M$3&lt;100000,'База елки'!K41/104%,'База елки'!$M$3&lt;250000,'База елки'!K41/107%,'База елки'!$M$3&lt;500000,'База елки'!K41/109%,'База елки'!$M$3&lt;1000000,'База елки'!K41/112%,'База елки'!$M$3&gt;1000000,'База елки'!K41/115%)</f>
        <v>2940</v>
      </c>
      <c r="P71" s="190" t="str">
        <f t="shared" si="0"/>
        <v/>
      </c>
    </row>
    <row r="72" spans="1:16" ht="15" customHeight="1" x14ac:dyDescent="0.3">
      <c r="A72" s="199"/>
      <c r="B72" s="199"/>
      <c r="C72" s="245"/>
      <c r="D72" s="245"/>
      <c r="E72" s="245"/>
      <c r="F72" s="214" t="s">
        <v>327</v>
      </c>
      <c r="G72" s="214">
        <v>140</v>
      </c>
      <c r="H72" s="214">
        <v>1134</v>
      </c>
      <c r="I72" s="214">
        <v>0.85</v>
      </c>
      <c r="J72" s="214">
        <v>0.23</v>
      </c>
      <c r="K72" s="214">
        <v>0.25</v>
      </c>
      <c r="L72" s="214">
        <v>8.39</v>
      </c>
      <c r="M72" s="186"/>
      <c r="N72" s="197">
        <f>'База елки'!K42</f>
        <v>3600</v>
      </c>
      <c r="O72" s="197" cm="1">
        <f t="array" ref="O72">_xlfn.IFS('База елки'!$M$3&lt;25000,'База елки'!K42,'База елки'!$M$3&lt;50000,'База елки'!K42/102%,'База елки'!$M$3&lt;100000,'База елки'!K42/104%,'База елки'!$M$3&lt;250000,'База елки'!K42/107%,'База елки'!$M$3&lt;500000,'База елки'!K42/109%,'База елки'!$M$3&lt;1000000,'База елки'!K42/112%,'База елки'!$M$3&gt;1000000,'База елки'!K42/115%)</f>
        <v>3600</v>
      </c>
      <c r="P72" s="190" t="str">
        <f t="shared" si="0"/>
        <v/>
      </c>
    </row>
    <row r="73" spans="1:16" ht="15" customHeight="1" x14ac:dyDescent="0.3">
      <c r="A73" s="199"/>
      <c r="B73" s="199"/>
      <c r="C73" s="245"/>
      <c r="D73" s="245"/>
      <c r="E73" s="245"/>
      <c r="F73" s="214"/>
      <c r="G73" s="214"/>
      <c r="H73" s="214"/>
      <c r="I73" s="214"/>
      <c r="J73" s="214"/>
      <c r="K73" s="214"/>
      <c r="L73" s="214"/>
      <c r="M73" s="221"/>
      <c r="N73" s="197"/>
      <c r="O73" s="197"/>
      <c r="P73" s="190" t="str">
        <f t="shared" si="0"/>
        <v/>
      </c>
    </row>
    <row r="74" spans="1:16" ht="15" customHeight="1" x14ac:dyDescent="0.3">
      <c r="A74" s="199"/>
      <c r="B74" s="199"/>
      <c r="C74" s="245"/>
      <c r="D74" s="245"/>
      <c r="E74" s="245"/>
      <c r="F74" s="214"/>
      <c r="G74" s="214"/>
      <c r="H74" s="214"/>
      <c r="I74" s="214"/>
      <c r="J74" s="214"/>
      <c r="K74" s="214"/>
      <c r="L74" s="214"/>
      <c r="M74" s="221"/>
      <c r="N74" s="197"/>
      <c r="O74" s="197"/>
      <c r="P74" s="190" t="str">
        <f t="shared" si="0"/>
        <v/>
      </c>
    </row>
    <row r="75" spans="1:16" ht="15" customHeight="1" x14ac:dyDescent="0.3">
      <c r="A75" s="199"/>
      <c r="B75" s="199"/>
      <c r="C75" s="245"/>
      <c r="D75" s="245"/>
      <c r="E75" s="245"/>
      <c r="F75" s="214"/>
      <c r="G75" s="214"/>
      <c r="H75" s="214"/>
      <c r="I75" s="214"/>
      <c r="J75" s="214"/>
      <c r="K75" s="214"/>
      <c r="L75" s="214"/>
      <c r="M75" s="221"/>
      <c r="N75" s="197"/>
      <c r="O75" s="197"/>
      <c r="P75" s="190" t="str">
        <f t="shared" si="0"/>
        <v/>
      </c>
    </row>
    <row r="76" spans="1:16" ht="15" customHeight="1" x14ac:dyDescent="0.3">
      <c r="A76" s="199"/>
      <c r="B76" s="199"/>
      <c r="C76" s="245"/>
      <c r="D76" s="245"/>
      <c r="E76" s="245"/>
      <c r="F76" s="214"/>
      <c r="G76" s="214"/>
      <c r="H76" s="214"/>
      <c r="I76" s="214"/>
      <c r="J76" s="214"/>
      <c r="K76" s="214"/>
      <c r="L76" s="214"/>
      <c r="M76" s="221"/>
      <c r="N76" s="197"/>
      <c r="O76" s="197"/>
      <c r="P76" s="190" t="str">
        <f t="shared" si="0"/>
        <v/>
      </c>
    </row>
    <row r="77" spans="1:16" ht="15" customHeight="1" x14ac:dyDescent="0.3">
      <c r="A77" s="200"/>
      <c r="B77" s="200"/>
      <c r="C77" s="246"/>
      <c r="D77" s="246"/>
      <c r="E77" s="246"/>
      <c r="F77" s="216"/>
      <c r="G77" s="216"/>
      <c r="H77" s="216"/>
      <c r="I77" s="216"/>
      <c r="J77" s="216"/>
      <c r="K77" s="216"/>
      <c r="L77" s="216"/>
      <c r="M77" s="187"/>
      <c r="N77" s="191"/>
      <c r="O77" s="191"/>
      <c r="P77" s="192" t="str">
        <f t="shared" si="0"/>
        <v/>
      </c>
    </row>
    <row r="78" spans="1:16" ht="15" customHeight="1" x14ac:dyDescent="0.3">
      <c r="A78" s="199"/>
      <c r="B78" s="199"/>
      <c r="C78" s="244" t="s">
        <v>550</v>
      </c>
      <c r="D78" s="244"/>
      <c r="E78" s="244"/>
      <c r="F78" s="214" t="s">
        <v>320</v>
      </c>
      <c r="G78" s="214"/>
      <c r="H78" s="214"/>
      <c r="I78" s="214"/>
      <c r="J78" s="214"/>
      <c r="K78" s="214"/>
      <c r="L78" s="214"/>
      <c r="M78" s="186"/>
      <c r="N78" s="197">
        <f>'База елки'!K43</f>
        <v>900</v>
      </c>
      <c r="O78" s="197" cm="1">
        <f t="array" ref="O78">_xlfn.IFS('База елки'!$M$3&lt;25000,'База елки'!K43,'База елки'!$M$3&lt;50000,'База елки'!K43/102%,'База елки'!$M$3&lt;100000,'База елки'!K43/104%,'База елки'!$M$3&lt;250000,'База елки'!K43/107%,'База елки'!$M$3&lt;500000,'База елки'!K43/109%,'База елки'!$M$3&lt;1000000,'База елки'!K43/112%,'База елки'!$M$3&gt;1000000,'База елки'!K43/115%)</f>
        <v>900</v>
      </c>
      <c r="P78" s="190" t="str">
        <f t="shared" si="0"/>
        <v/>
      </c>
    </row>
    <row r="79" spans="1:16" ht="15" customHeight="1" x14ac:dyDescent="0.3">
      <c r="A79" s="199"/>
      <c r="B79" s="199"/>
      <c r="C79" s="245"/>
      <c r="D79" s="245"/>
      <c r="E79" s="245"/>
      <c r="F79" s="214" t="s">
        <v>321</v>
      </c>
      <c r="G79" s="214"/>
      <c r="H79" s="214"/>
      <c r="I79" s="214"/>
      <c r="J79" s="214"/>
      <c r="K79" s="214"/>
      <c r="L79" s="214"/>
      <c r="M79" s="186"/>
      <c r="N79" s="197">
        <f>'База елки'!K44</f>
        <v>1240</v>
      </c>
      <c r="O79" s="197" cm="1">
        <f t="array" ref="O79">_xlfn.IFS('База елки'!$M$3&lt;25000,'База елки'!K44,'База елки'!$M$3&lt;50000,'База елки'!K44/102%,'База елки'!$M$3&lt;100000,'База елки'!K44/104%,'База елки'!$M$3&lt;250000,'База елки'!K44/107%,'База елки'!$M$3&lt;500000,'База елки'!K44/109%,'База елки'!$M$3&lt;1000000,'База елки'!K44/112%,'База елки'!$M$3&gt;1000000,'База елки'!K44/115%)</f>
        <v>1240</v>
      </c>
      <c r="P79" s="190" t="str">
        <f t="shared" si="0"/>
        <v/>
      </c>
    </row>
    <row r="80" spans="1:16" ht="15" customHeight="1" x14ac:dyDescent="0.3">
      <c r="A80" s="199"/>
      <c r="B80" s="199"/>
      <c r="C80" s="245"/>
      <c r="D80" s="245"/>
      <c r="E80" s="245"/>
      <c r="F80" s="214" t="s">
        <v>322</v>
      </c>
      <c r="G80" s="214"/>
      <c r="H80" s="214"/>
      <c r="I80" s="214"/>
      <c r="J80" s="214"/>
      <c r="K80" s="214"/>
      <c r="L80" s="214"/>
      <c r="M80" s="186"/>
      <c r="N80" s="197">
        <f>'База елки'!K45</f>
        <v>1680</v>
      </c>
      <c r="O80" s="197" cm="1">
        <f t="array" ref="O80">_xlfn.IFS('База елки'!$M$3&lt;25000,'База елки'!K45,'База елки'!$M$3&lt;50000,'База елки'!K45/102%,'База елки'!$M$3&lt;100000,'База елки'!K45/104%,'База елки'!$M$3&lt;250000,'База елки'!K45/107%,'База елки'!$M$3&lt;500000,'База елки'!K45/109%,'База елки'!$M$3&lt;1000000,'База елки'!K45/112%,'База елки'!$M$3&gt;1000000,'База елки'!K45/115%)</f>
        <v>1680</v>
      </c>
      <c r="P80" s="190" t="str">
        <f t="shared" si="0"/>
        <v/>
      </c>
    </row>
    <row r="81" spans="1:16" ht="15" customHeight="1" x14ac:dyDescent="0.3">
      <c r="A81" s="199"/>
      <c r="B81" s="199"/>
      <c r="C81" s="245"/>
      <c r="D81" s="245"/>
      <c r="E81" s="245"/>
      <c r="F81" s="214" t="s">
        <v>327</v>
      </c>
      <c r="G81" s="214"/>
      <c r="H81" s="214"/>
      <c r="I81" s="214"/>
      <c r="J81" s="214"/>
      <c r="K81" s="214"/>
      <c r="L81" s="214"/>
      <c r="M81" s="186"/>
      <c r="N81" s="197">
        <f>'База елки'!K46</f>
        <v>2300</v>
      </c>
      <c r="O81" s="197" cm="1">
        <f t="array" ref="O81">_xlfn.IFS('База елки'!$M$3&lt;25000,'База елки'!K46,'База елки'!$M$3&lt;50000,'База елки'!K46/102%,'База елки'!$M$3&lt;100000,'База елки'!K46/104%,'База елки'!$M$3&lt;250000,'База елки'!K46/107%,'База елки'!$M$3&lt;500000,'База елки'!K46/109%,'База елки'!$M$3&lt;1000000,'База елки'!K46/112%,'База елки'!$M$3&gt;1000000,'База елки'!K46/115%)</f>
        <v>2300</v>
      </c>
      <c r="P81" s="190" t="str">
        <f t="shared" si="0"/>
        <v/>
      </c>
    </row>
    <row r="82" spans="1:16" ht="15" customHeight="1" x14ac:dyDescent="0.3">
      <c r="A82" s="199"/>
      <c r="B82" s="199"/>
      <c r="C82" s="245"/>
      <c r="D82" s="245"/>
      <c r="E82" s="245"/>
      <c r="F82" s="214"/>
      <c r="G82" s="214"/>
      <c r="H82" s="214"/>
      <c r="I82" s="214"/>
      <c r="J82" s="214"/>
      <c r="K82" s="214"/>
      <c r="L82" s="214"/>
      <c r="M82" s="221"/>
      <c r="N82" s="197"/>
      <c r="O82" s="197"/>
      <c r="P82" s="190" t="str">
        <f t="shared" ref="P82:P145" si="1">IF(O82*M82&gt;0,M82*O82,"")</f>
        <v/>
      </c>
    </row>
    <row r="83" spans="1:16" ht="15" customHeight="1" x14ac:dyDescent="0.3">
      <c r="A83" s="199"/>
      <c r="B83" s="199"/>
      <c r="C83" s="245"/>
      <c r="D83" s="245"/>
      <c r="E83" s="245"/>
      <c r="F83" s="214"/>
      <c r="G83" s="214"/>
      <c r="H83" s="214"/>
      <c r="I83" s="214"/>
      <c r="J83" s="214"/>
      <c r="K83" s="214"/>
      <c r="L83" s="214"/>
      <c r="M83" s="221"/>
      <c r="N83" s="197"/>
      <c r="O83" s="197"/>
      <c r="P83" s="190" t="str">
        <f t="shared" si="1"/>
        <v/>
      </c>
    </row>
    <row r="84" spans="1:16" ht="15" customHeight="1" x14ac:dyDescent="0.3">
      <c r="A84" s="199"/>
      <c r="B84" s="199"/>
      <c r="C84" s="245"/>
      <c r="D84" s="245"/>
      <c r="E84" s="245"/>
      <c r="F84" s="214"/>
      <c r="G84" s="214"/>
      <c r="H84" s="214"/>
      <c r="I84" s="214"/>
      <c r="J84" s="214"/>
      <c r="K84" s="214"/>
      <c r="L84" s="214"/>
      <c r="M84" s="221"/>
      <c r="N84" s="197"/>
      <c r="O84" s="197"/>
      <c r="P84" s="190" t="str">
        <f t="shared" si="1"/>
        <v/>
      </c>
    </row>
    <row r="85" spans="1:16" ht="15" customHeight="1" x14ac:dyDescent="0.3">
      <c r="A85" s="199"/>
      <c r="B85" s="199"/>
      <c r="C85" s="245"/>
      <c r="D85" s="245"/>
      <c r="E85" s="245"/>
      <c r="F85" s="214"/>
      <c r="G85" s="214"/>
      <c r="H85" s="214"/>
      <c r="I85" s="214"/>
      <c r="J85" s="214"/>
      <c r="K85" s="214"/>
      <c r="L85" s="214"/>
      <c r="M85" s="221"/>
      <c r="N85" s="197"/>
      <c r="O85" s="197"/>
      <c r="P85" s="190" t="str">
        <f t="shared" si="1"/>
        <v/>
      </c>
    </row>
    <row r="86" spans="1:16" ht="15" customHeight="1" x14ac:dyDescent="0.3">
      <c r="A86" s="200"/>
      <c r="B86" s="200"/>
      <c r="C86" s="246"/>
      <c r="D86" s="246"/>
      <c r="E86" s="246"/>
      <c r="F86" s="216"/>
      <c r="G86" s="216"/>
      <c r="H86" s="216"/>
      <c r="I86" s="216"/>
      <c r="J86" s="216"/>
      <c r="K86" s="216"/>
      <c r="L86" s="216"/>
      <c r="M86" s="187"/>
      <c r="N86" s="191"/>
      <c r="O86" s="191"/>
      <c r="P86" s="192" t="str">
        <f t="shared" si="1"/>
        <v/>
      </c>
    </row>
    <row r="87" spans="1:16" ht="15" customHeight="1" x14ac:dyDescent="0.3">
      <c r="A87" s="199"/>
      <c r="B87" s="199"/>
      <c r="C87" s="244" t="s">
        <v>551</v>
      </c>
      <c r="D87" s="244"/>
      <c r="E87" s="244"/>
      <c r="F87" s="214" t="s">
        <v>313</v>
      </c>
      <c r="G87" s="214">
        <v>50</v>
      </c>
      <c r="H87" s="214">
        <v>85</v>
      </c>
      <c r="I87" s="214">
        <v>0.15</v>
      </c>
      <c r="J87" s="214">
        <v>0.15</v>
      </c>
      <c r="K87" s="214">
        <v>0.82</v>
      </c>
      <c r="L87" s="214">
        <v>2.2999999999999998</v>
      </c>
      <c r="M87" s="186"/>
      <c r="N87" s="197">
        <f>'База елки'!K47</f>
        <v>780</v>
      </c>
      <c r="O87" s="197" cm="1">
        <f t="array" ref="O87">_xlfn.IFS('База елки'!$M$3&lt;25000,'База елки'!K47,'База елки'!$M$3&lt;50000,'База елки'!K47/102%,'База елки'!$M$3&lt;100000,'База елки'!K47/104%,'База елки'!$M$3&lt;250000,'База елки'!K47/107%,'База елки'!$M$3&lt;500000,'База елки'!K47/109%,'База елки'!$M$3&lt;1000000,'База елки'!K47/112%,'База елки'!$M$3&gt;1000000,'База елки'!K47/115%)</f>
        <v>780</v>
      </c>
      <c r="P87" s="190" t="str">
        <f t="shared" si="1"/>
        <v/>
      </c>
    </row>
    <row r="88" spans="1:16" ht="15" customHeight="1" x14ac:dyDescent="0.3">
      <c r="A88" s="199"/>
      <c r="B88" s="199"/>
      <c r="C88" s="245"/>
      <c r="D88" s="245"/>
      <c r="E88" s="245"/>
      <c r="F88" s="214" t="s">
        <v>315</v>
      </c>
      <c r="G88" s="214">
        <v>70</v>
      </c>
      <c r="H88" s="214">
        <v>105</v>
      </c>
      <c r="I88" s="214">
        <v>0.19</v>
      </c>
      <c r="J88" s="214">
        <v>0.19</v>
      </c>
      <c r="K88" s="214">
        <v>0.82</v>
      </c>
      <c r="L88" s="214">
        <v>2.8</v>
      </c>
      <c r="M88" s="186"/>
      <c r="N88" s="197">
        <f>'База елки'!K48</f>
        <v>1300</v>
      </c>
      <c r="O88" s="197" cm="1">
        <f t="array" ref="O88">_xlfn.IFS('База елки'!$M$3&lt;25000,'База елки'!K48,'База елки'!$M$3&lt;50000,'База елки'!K48/102%,'База елки'!$M$3&lt;100000,'База елки'!K48/104%,'База елки'!$M$3&lt;250000,'База елки'!K48/107%,'База елки'!$M$3&lt;500000,'База елки'!K48/109%,'База елки'!$M$3&lt;1000000,'База елки'!K48/112%,'База елки'!$M$3&gt;1000000,'База елки'!K48/115%)</f>
        <v>1300</v>
      </c>
      <c r="P88" s="190" t="str">
        <f t="shared" si="1"/>
        <v/>
      </c>
    </row>
    <row r="89" spans="1:16" ht="15" customHeight="1" x14ac:dyDescent="0.3">
      <c r="A89" s="199"/>
      <c r="B89" s="199"/>
      <c r="C89" s="245"/>
      <c r="D89" s="245"/>
      <c r="E89" s="245"/>
      <c r="F89" s="214" t="s">
        <v>316</v>
      </c>
      <c r="G89" s="214">
        <v>80</v>
      </c>
      <c r="H89" s="214">
        <v>163</v>
      </c>
      <c r="I89" s="214">
        <v>0.2</v>
      </c>
      <c r="J89" s="214">
        <v>0.2</v>
      </c>
      <c r="K89" s="214">
        <v>0.95</v>
      </c>
      <c r="L89" s="214">
        <v>3.6</v>
      </c>
      <c r="M89" s="186"/>
      <c r="N89" s="197">
        <f>'База елки'!K49</f>
        <v>1740</v>
      </c>
      <c r="O89" s="197" cm="1">
        <f t="array" ref="O89">_xlfn.IFS('База елки'!$M$3&lt;25000,'База елки'!K49,'База елки'!$M$3&lt;50000,'База елки'!K49/102%,'База елки'!$M$3&lt;100000,'База елки'!K49/104%,'База елки'!$M$3&lt;250000,'База елки'!K49/107%,'База елки'!$M$3&lt;500000,'База елки'!K49/109%,'База елки'!$M$3&lt;1000000,'База елки'!K49/112%,'База елки'!$M$3&gt;1000000,'База елки'!K49/115%)</f>
        <v>1740</v>
      </c>
      <c r="P89" s="190" t="str">
        <f t="shared" si="1"/>
        <v/>
      </c>
    </row>
    <row r="90" spans="1:16" ht="15" customHeight="1" x14ac:dyDescent="0.3">
      <c r="A90" s="199"/>
      <c r="B90" s="199"/>
      <c r="C90" s="245"/>
      <c r="D90" s="245"/>
      <c r="E90" s="245"/>
      <c r="F90" s="214" t="s">
        <v>317</v>
      </c>
      <c r="G90" s="214">
        <v>90</v>
      </c>
      <c r="H90" s="214">
        <v>257</v>
      </c>
      <c r="I90" s="214">
        <v>0.22</v>
      </c>
      <c r="J90" s="214">
        <v>0.22</v>
      </c>
      <c r="K90" s="214">
        <v>1.1499999999999999</v>
      </c>
      <c r="L90" s="214">
        <v>5.3</v>
      </c>
      <c r="M90" s="186"/>
      <c r="N90" s="197">
        <f>'База елки'!K50</f>
        <v>2120</v>
      </c>
      <c r="O90" s="197" cm="1">
        <f t="array" ref="O90">_xlfn.IFS('База елки'!$M$3&lt;25000,'База елки'!K50,'База елки'!$M$3&lt;50000,'База елки'!K50/102%,'База елки'!$M$3&lt;100000,'База елки'!K50/104%,'База елки'!$M$3&lt;250000,'База елки'!K50/107%,'База елки'!$M$3&lt;500000,'База елки'!K50/109%,'База елки'!$M$3&lt;1000000,'База елки'!K50/112%,'База елки'!$M$3&gt;1000000,'База елки'!K50/115%)</f>
        <v>2120</v>
      </c>
      <c r="P90" s="190" t="str">
        <f t="shared" si="1"/>
        <v/>
      </c>
    </row>
    <row r="91" spans="1:16" ht="15" customHeight="1" x14ac:dyDescent="0.3">
      <c r="A91" s="199"/>
      <c r="B91" s="199"/>
      <c r="C91" s="245"/>
      <c r="D91" s="245"/>
      <c r="E91" s="245"/>
      <c r="F91" s="214" t="s">
        <v>318</v>
      </c>
      <c r="G91" s="214">
        <v>100</v>
      </c>
      <c r="H91" s="214">
        <v>351</v>
      </c>
      <c r="I91" s="214">
        <v>0.25</v>
      </c>
      <c r="J91" s="214">
        <v>0.25</v>
      </c>
      <c r="K91" s="214">
        <v>1.35</v>
      </c>
      <c r="L91" s="214">
        <v>8.4</v>
      </c>
      <c r="M91" s="186"/>
      <c r="N91" s="197">
        <f>'База елки'!K51</f>
        <v>3420</v>
      </c>
      <c r="O91" s="197" cm="1">
        <f t="array" ref="O91">_xlfn.IFS('База елки'!$M$3&lt;25000,'База елки'!K51,'База елки'!$M$3&lt;50000,'База елки'!K51/102%,'База елки'!$M$3&lt;100000,'База елки'!K51/104%,'База елки'!$M$3&lt;250000,'База елки'!K51/107%,'База елки'!$M$3&lt;500000,'База елки'!K51/109%,'База елки'!$M$3&lt;1000000,'База елки'!K51/112%,'База елки'!$M$3&gt;1000000,'База елки'!K51/115%)</f>
        <v>3420</v>
      </c>
      <c r="P91" s="190" t="str">
        <f t="shared" si="1"/>
        <v/>
      </c>
    </row>
    <row r="92" spans="1:16" ht="15" customHeight="1" x14ac:dyDescent="0.3">
      <c r="A92" s="199"/>
      <c r="B92" s="199"/>
      <c r="C92" s="245"/>
      <c r="D92" s="245"/>
      <c r="E92" s="245"/>
      <c r="F92" s="214" t="s">
        <v>319</v>
      </c>
      <c r="G92" s="214">
        <v>120</v>
      </c>
      <c r="H92" s="214">
        <v>511</v>
      </c>
      <c r="I92" s="214">
        <v>0.26</v>
      </c>
      <c r="J92" s="214">
        <v>0.26</v>
      </c>
      <c r="K92" s="214">
        <v>1.45</v>
      </c>
      <c r="L92" s="214">
        <v>10.9</v>
      </c>
      <c r="M92" s="186"/>
      <c r="N92" s="197">
        <f>'База елки'!K52</f>
        <v>4140</v>
      </c>
      <c r="O92" s="197" cm="1">
        <f t="array" ref="O92">_xlfn.IFS('База елки'!$M$3&lt;25000,'База елки'!K52,'База елки'!$M$3&lt;50000,'База елки'!K52/102%,'База елки'!$M$3&lt;100000,'База елки'!K52/104%,'База елки'!$M$3&lt;250000,'База елки'!K52/107%,'База елки'!$M$3&lt;500000,'База елки'!K52/109%,'База елки'!$M$3&lt;1000000,'База елки'!K52/112%,'База елки'!$M$3&gt;1000000,'База елки'!K52/115%)</f>
        <v>4140</v>
      </c>
      <c r="P92" s="190" t="str">
        <f t="shared" si="1"/>
        <v/>
      </c>
    </row>
    <row r="93" spans="1:16" ht="15" customHeight="1" x14ac:dyDescent="0.3">
      <c r="A93" s="199"/>
      <c r="B93" s="199"/>
      <c r="C93" s="245"/>
      <c r="D93" s="245"/>
      <c r="E93" s="245"/>
      <c r="F93" s="214"/>
      <c r="G93" s="214"/>
      <c r="H93" s="214"/>
      <c r="I93" s="214"/>
      <c r="J93" s="214"/>
      <c r="K93" s="214"/>
      <c r="L93" s="214"/>
      <c r="M93" s="221"/>
      <c r="N93" s="197"/>
      <c r="O93" s="197"/>
      <c r="P93" s="190" t="str">
        <f t="shared" si="1"/>
        <v/>
      </c>
    </row>
    <row r="94" spans="1:16" ht="15" customHeight="1" x14ac:dyDescent="0.3">
      <c r="A94" s="199"/>
      <c r="B94" s="199"/>
      <c r="C94" s="245"/>
      <c r="D94" s="245"/>
      <c r="E94" s="245"/>
      <c r="F94" s="214"/>
      <c r="G94" s="214"/>
      <c r="H94" s="214"/>
      <c r="I94" s="214"/>
      <c r="J94" s="214"/>
      <c r="K94" s="214"/>
      <c r="L94" s="214"/>
      <c r="M94" s="221"/>
      <c r="N94" s="197"/>
      <c r="O94" s="197"/>
      <c r="P94" s="190" t="str">
        <f t="shared" si="1"/>
        <v/>
      </c>
    </row>
    <row r="95" spans="1:16" ht="15" customHeight="1" x14ac:dyDescent="0.3">
      <c r="A95" s="200"/>
      <c r="B95" s="200"/>
      <c r="C95" s="246"/>
      <c r="D95" s="246"/>
      <c r="E95" s="246"/>
      <c r="F95" s="216"/>
      <c r="G95" s="216"/>
      <c r="H95" s="216"/>
      <c r="I95" s="216"/>
      <c r="J95" s="216"/>
      <c r="K95" s="216"/>
      <c r="L95" s="216"/>
      <c r="M95" s="187"/>
      <c r="N95" s="191"/>
      <c r="O95" s="191"/>
      <c r="P95" s="192" t="str">
        <f t="shared" si="1"/>
        <v/>
      </c>
    </row>
    <row r="96" spans="1:16" ht="15" customHeight="1" x14ac:dyDescent="0.3">
      <c r="A96" s="199"/>
      <c r="B96" s="199"/>
      <c r="C96" s="244" t="s">
        <v>552</v>
      </c>
      <c r="D96" s="244"/>
      <c r="E96" s="244"/>
      <c r="F96" s="214" t="s">
        <v>315</v>
      </c>
      <c r="G96" s="214">
        <v>65</v>
      </c>
      <c r="H96" s="214">
        <v>335</v>
      </c>
      <c r="I96" s="214">
        <v>0.95</v>
      </c>
      <c r="J96" s="214">
        <v>0.2</v>
      </c>
      <c r="K96" s="214">
        <v>0.2</v>
      </c>
      <c r="L96" s="214">
        <v>4.5999999999999996</v>
      </c>
      <c r="M96" s="186"/>
      <c r="N96" s="197">
        <f>'База елки'!K53</f>
        <v>1760</v>
      </c>
      <c r="O96" s="197" cm="1">
        <f t="array" ref="O96">_xlfn.IFS('База елки'!$M$3&lt;25000,'База елки'!K53,'База елки'!$M$3&lt;50000,'База елки'!K53/102%,'База елки'!$M$3&lt;100000,'База елки'!K53/104%,'База елки'!$M$3&lt;250000,'База елки'!K53/107%,'База елки'!$M$3&lt;500000,'База елки'!K53/109%,'База елки'!$M$3&lt;1000000,'База елки'!K53/112%,'База елки'!$M$3&gt;1000000,'База елки'!K53/115%)</f>
        <v>1760</v>
      </c>
      <c r="P96" s="190" t="str">
        <f t="shared" si="1"/>
        <v/>
      </c>
    </row>
    <row r="97" spans="1:17" ht="15" customHeight="1" x14ac:dyDescent="0.3">
      <c r="A97" s="199"/>
      <c r="B97" s="199"/>
      <c r="C97" s="245"/>
      <c r="D97" s="245"/>
      <c r="E97" s="245"/>
      <c r="F97" s="214" t="s">
        <v>322</v>
      </c>
      <c r="G97" s="214">
        <v>80</v>
      </c>
      <c r="H97" s="214">
        <v>490</v>
      </c>
      <c r="I97" s="214">
        <v>1.1499999999999999</v>
      </c>
      <c r="J97" s="214">
        <v>0.22</v>
      </c>
      <c r="K97" s="214">
        <v>0.22</v>
      </c>
      <c r="L97" s="214">
        <v>5.3</v>
      </c>
      <c r="M97" s="186"/>
      <c r="N97" s="197">
        <f>'База елки'!K54</f>
        <v>2460</v>
      </c>
      <c r="O97" s="197" cm="1">
        <f t="array" ref="O97">_xlfn.IFS('База елки'!$M$3&lt;25000,'База елки'!K54,'База елки'!$M$3&lt;50000,'База елки'!K54/102%,'База елки'!$M$3&lt;100000,'База елки'!K54/104%,'База елки'!$M$3&lt;250000,'База елки'!K54/107%,'База елки'!$M$3&lt;500000,'База елки'!K54/109%,'База елки'!$M$3&lt;1000000,'База елки'!K54/112%,'База елки'!$M$3&gt;1000000,'База елки'!K54/115%)</f>
        <v>2460</v>
      </c>
      <c r="P97" s="190" t="str">
        <f t="shared" si="1"/>
        <v/>
      </c>
    </row>
    <row r="98" spans="1:17" ht="15" customHeight="1" x14ac:dyDescent="0.3">
      <c r="A98" s="199"/>
      <c r="B98" s="199"/>
      <c r="C98" s="245"/>
      <c r="D98" s="245"/>
      <c r="E98" s="245"/>
      <c r="F98" s="214" t="s">
        <v>327</v>
      </c>
      <c r="G98" s="214">
        <v>100</v>
      </c>
      <c r="H98" s="214">
        <v>700</v>
      </c>
      <c r="I98" s="214">
        <v>1.35</v>
      </c>
      <c r="J98" s="214">
        <v>0.25</v>
      </c>
      <c r="K98" s="214">
        <v>0.25</v>
      </c>
      <c r="L98" s="214">
        <v>8.25</v>
      </c>
      <c r="M98" s="186"/>
      <c r="N98" s="197">
        <f>'База елки'!K55</f>
        <v>3240</v>
      </c>
      <c r="O98" s="197" cm="1">
        <f t="array" ref="O98">_xlfn.IFS('База елки'!$M$3&lt;25000,'База елки'!K55,'База елки'!$M$3&lt;50000,'База елки'!K55/102%,'База елки'!$M$3&lt;100000,'База елки'!K55/104%,'База елки'!$M$3&lt;250000,'База елки'!K55/107%,'База елки'!$M$3&lt;500000,'База елки'!K55/109%,'База елки'!$M$3&lt;1000000,'База елки'!K55/112%,'База елки'!$M$3&gt;1000000,'База елки'!K55/115%)</f>
        <v>3240</v>
      </c>
      <c r="P98" s="190" t="str">
        <f t="shared" si="1"/>
        <v/>
      </c>
    </row>
    <row r="99" spans="1:17" ht="15" customHeight="1" x14ac:dyDescent="0.3">
      <c r="A99" s="199"/>
      <c r="B99" s="199"/>
      <c r="C99" s="245"/>
      <c r="D99" s="245"/>
      <c r="E99" s="245"/>
      <c r="F99" s="214"/>
      <c r="G99" s="214"/>
      <c r="H99" s="214"/>
      <c r="I99" s="214"/>
      <c r="J99" s="214"/>
      <c r="K99" s="214"/>
      <c r="L99" s="214"/>
      <c r="M99" s="221"/>
      <c r="N99" s="197"/>
      <c r="O99" s="197"/>
      <c r="P99" s="190" t="str">
        <f t="shared" si="1"/>
        <v/>
      </c>
    </row>
    <row r="100" spans="1:17" ht="15" customHeight="1" x14ac:dyDescent="0.3">
      <c r="A100" s="199"/>
      <c r="B100" s="199"/>
      <c r="C100" s="245"/>
      <c r="D100" s="245"/>
      <c r="E100" s="245"/>
      <c r="F100" s="214"/>
      <c r="G100" s="214"/>
      <c r="H100" s="214"/>
      <c r="I100" s="214"/>
      <c r="J100" s="214"/>
      <c r="K100" s="214"/>
      <c r="L100" s="214"/>
      <c r="M100" s="221"/>
      <c r="N100" s="197"/>
      <c r="O100" s="197"/>
      <c r="P100" s="190" t="str">
        <f t="shared" si="1"/>
        <v/>
      </c>
    </row>
    <row r="101" spans="1:17" ht="15" customHeight="1" x14ac:dyDescent="0.3">
      <c r="A101" s="199"/>
      <c r="B101" s="199"/>
      <c r="C101" s="245"/>
      <c r="D101" s="245"/>
      <c r="E101" s="245"/>
      <c r="F101" s="214"/>
      <c r="G101" s="214"/>
      <c r="H101" s="214"/>
      <c r="I101" s="214"/>
      <c r="J101" s="214"/>
      <c r="K101" s="214"/>
      <c r="L101" s="214"/>
      <c r="M101" s="221"/>
      <c r="N101" s="197"/>
      <c r="O101" s="197"/>
      <c r="P101" s="190" t="str">
        <f t="shared" si="1"/>
        <v/>
      </c>
    </row>
    <row r="102" spans="1:17" ht="15" customHeight="1" x14ac:dyDescent="0.3">
      <c r="A102" s="199"/>
      <c r="B102" s="199"/>
      <c r="C102" s="245"/>
      <c r="D102" s="245"/>
      <c r="E102" s="245"/>
      <c r="F102" s="214"/>
      <c r="G102" s="214"/>
      <c r="H102" s="214"/>
      <c r="I102" s="214"/>
      <c r="J102" s="214"/>
      <c r="K102" s="214"/>
      <c r="L102" s="214"/>
      <c r="M102" s="221"/>
      <c r="N102" s="197"/>
      <c r="O102" s="197"/>
      <c r="P102" s="190" t="str">
        <f t="shared" si="1"/>
        <v/>
      </c>
    </row>
    <row r="103" spans="1:17" ht="15" customHeight="1" x14ac:dyDescent="0.3">
      <c r="A103" s="199"/>
      <c r="B103" s="199"/>
      <c r="C103" s="245"/>
      <c r="D103" s="245"/>
      <c r="E103" s="245"/>
      <c r="F103" s="214"/>
      <c r="G103" s="214"/>
      <c r="H103" s="214"/>
      <c r="I103" s="214"/>
      <c r="J103" s="214"/>
      <c r="K103" s="214"/>
      <c r="L103" s="214"/>
      <c r="M103" s="221"/>
      <c r="N103" s="197"/>
      <c r="O103" s="197"/>
      <c r="P103" s="190" t="str">
        <f t="shared" si="1"/>
        <v/>
      </c>
    </row>
    <row r="104" spans="1:17" ht="15" customHeight="1" x14ac:dyDescent="0.3">
      <c r="A104" s="200"/>
      <c r="B104" s="200"/>
      <c r="C104" s="246"/>
      <c r="D104" s="246"/>
      <c r="E104" s="246"/>
      <c r="F104" s="216"/>
      <c r="G104" s="216"/>
      <c r="H104" s="216"/>
      <c r="I104" s="216"/>
      <c r="J104" s="216"/>
      <c r="K104" s="216"/>
      <c r="L104" s="216"/>
      <c r="M104" s="187"/>
      <c r="N104" s="191"/>
      <c r="O104" s="191"/>
      <c r="P104" s="192" t="str">
        <f t="shared" si="1"/>
        <v/>
      </c>
    </row>
    <row r="105" spans="1:17" ht="15.75" customHeight="1" x14ac:dyDescent="0.3">
      <c r="A105" s="249"/>
      <c r="B105" s="249"/>
      <c r="C105" s="245" t="s">
        <v>553</v>
      </c>
      <c r="D105" s="245"/>
      <c r="E105" s="245"/>
      <c r="F105" s="214" t="s">
        <v>313</v>
      </c>
      <c r="G105" s="214">
        <v>50</v>
      </c>
      <c r="H105" s="214">
        <v>78</v>
      </c>
      <c r="I105" s="214">
        <v>0.82</v>
      </c>
      <c r="J105" s="214">
        <v>0.15</v>
      </c>
      <c r="K105" s="214">
        <v>0.15</v>
      </c>
      <c r="L105" s="214">
        <v>2.2999999999999998</v>
      </c>
      <c r="M105" s="208"/>
      <c r="N105" s="189">
        <f>'База елки'!K56</f>
        <v>1020</v>
      </c>
      <c r="O105" s="189" cm="1">
        <f t="array" ref="O105">_xlfn.IFS('База елки'!$M$3&lt;25000,'База елки'!K56,'База елки'!$M$3&lt;50000,'База елки'!K56/102%,'База елки'!$M$3&lt;100000,'База елки'!K56/104%,'База елки'!$M$3&lt;250000,'База елки'!K56/107%,'База елки'!$M$3&lt;500000,'База елки'!K56/109%,'База елки'!$M$3&lt;1000000,'База елки'!K56/112%,'База елки'!$M$3&gt;1000000,'База елки'!K56/115%)</f>
        <v>1020</v>
      </c>
      <c r="P105" s="190" t="str">
        <f t="shared" si="1"/>
        <v/>
      </c>
    </row>
    <row r="106" spans="1:17" ht="15.75" customHeight="1" x14ac:dyDescent="0.3">
      <c r="A106" s="249"/>
      <c r="B106" s="249"/>
      <c r="C106" s="245"/>
      <c r="D106" s="245"/>
      <c r="E106" s="245"/>
      <c r="F106" s="214" t="s">
        <v>320</v>
      </c>
      <c r="G106" s="214">
        <v>60</v>
      </c>
      <c r="H106" s="214">
        <v>105</v>
      </c>
      <c r="I106" s="214">
        <v>0.82</v>
      </c>
      <c r="J106" s="214">
        <v>0.19</v>
      </c>
      <c r="K106" s="214">
        <v>0.19</v>
      </c>
      <c r="L106" s="214">
        <v>2.8</v>
      </c>
      <c r="M106" s="186"/>
      <c r="N106" s="189">
        <f>'База елки'!K57</f>
        <v>1300</v>
      </c>
      <c r="O106" s="189" cm="1">
        <f t="array" ref="O106">_xlfn.IFS('База елки'!$M$3&lt;25000,'База елки'!K57,'База елки'!$M$3&lt;50000,'База елки'!K57/102%,'База елки'!$M$3&lt;100000,'База елки'!K57/104%,'База елки'!$M$3&lt;250000,'База елки'!K57/107%,'База елки'!$M$3&lt;500000,'База елки'!K57/109%,'База елки'!$M$3&lt;1000000,'База елки'!K57/112%,'База елки'!$M$3&gt;1000000,'База елки'!K57/115%)</f>
        <v>1300</v>
      </c>
      <c r="P106" s="190" t="str">
        <f t="shared" si="1"/>
        <v/>
      </c>
    </row>
    <row r="107" spans="1:17" ht="15.75" customHeight="1" x14ac:dyDescent="0.3">
      <c r="A107" s="249"/>
      <c r="B107" s="249"/>
      <c r="C107" s="245"/>
      <c r="D107" s="245"/>
      <c r="E107" s="245"/>
      <c r="F107" s="214" t="s">
        <v>321</v>
      </c>
      <c r="G107" s="214">
        <v>70</v>
      </c>
      <c r="H107" s="214">
        <v>163</v>
      </c>
      <c r="I107" s="214">
        <v>0.95</v>
      </c>
      <c r="J107" s="214">
        <v>0.2</v>
      </c>
      <c r="K107" s="214">
        <v>0.2</v>
      </c>
      <c r="L107" s="214">
        <v>3.6</v>
      </c>
      <c r="M107" s="186"/>
      <c r="N107" s="189">
        <f>'База елки'!K58</f>
        <v>1820</v>
      </c>
      <c r="O107" s="189" cm="1">
        <f t="array" ref="O107">_xlfn.IFS('База елки'!$M$3&lt;25000,'База елки'!K58,'База елки'!$M$3&lt;50000,'База елки'!K58/102%,'База елки'!$M$3&lt;100000,'База елки'!K58/104%,'База елки'!$M$3&lt;250000,'База елки'!K58/107%,'База елки'!$M$3&lt;500000,'База елки'!K58/109%,'База елки'!$M$3&lt;1000000,'База елки'!K58/112%,'База елки'!$M$3&gt;1000000,'База елки'!K58/115%)</f>
        <v>1820</v>
      </c>
      <c r="P107" s="190" t="str">
        <f t="shared" si="1"/>
        <v/>
      </c>
    </row>
    <row r="108" spans="1:17" ht="15.75" customHeight="1" x14ac:dyDescent="0.3">
      <c r="A108" s="249"/>
      <c r="B108" s="249"/>
      <c r="C108" s="245"/>
      <c r="D108" s="245"/>
      <c r="E108" s="245"/>
      <c r="F108" s="214" t="s">
        <v>322</v>
      </c>
      <c r="G108" s="214">
        <v>90</v>
      </c>
      <c r="H108" s="214">
        <v>257</v>
      </c>
      <c r="I108" s="214">
        <v>1.1499999999999999</v>
      </c>
      <c r="J108" s="214">
        <v>0.22</v>
      </c>
      <c r="K108" s="214">
        <v>0.22</v>
      </c>
      <c r="L108" s="214">
        <v>5.3</v>
      </c>
      <c r="M108" s="186"/>
      <c r="N108" s="189">
        <f>'База елки'!K59</f>
        <v>2680</v>
      </c>
      <c r="O108" s="189" cm="1">
        <f t="array" ref="O108">_xlfn.IFS('База елки'!$M$3&lt;25000,'База елки'!K59,'База елки'!$M$3&lt;50000,'База елки'!K59/102%,'База елки'!$M$3&lt;100000,'База елки'!K59/104%,'База елки'!$M$3&lt;250000,'База елки'!K59/107%,'База елки'!$M$3&lt;500000,'База елки'!K59/109%,'База елки'!$M$3&lt;1000000,'База елки'!K59/112%,'База елки'!$M$3&gt;1000000,'База елки'!K59/115%)</f>
        <v>2680</v>
      </c>
      <c r="P108" s="190" t="str">
        <f t="shared" si="1"/>
        <v/>
      </c>
    </row>
    <row r="109" spans="1:17" ht="15.75" customHeight="1" x14ac:dyDescent="0.3">
      <c r="A109" s="249"/>
      <c r="B109" s="249"/>
      <c r="C109" s="245"/>
      <c r="D109" s="245"/>
      <c r="E109" s="245"/>
      <c r="F109" s="214" t="s">
        <v>318</v>
      </c>
      <c r="G109" s="214">
        <v>110</v>
      </c>
      <c r="H109" s="214">
        <v>351</v>
      </c>
      <c r="I109" s="214">
        <v>1.35</v>
      </c>
      <c r="J109" s="214">
        <v>0.25</v>
      </c>
      <c r="K109" s="214">
        <v>0.25</v>
      </c>
      <c r="L109" s="214">
        <v>8.5</v>
      </c>
      <c r="M109" s="186"/>
      <c r="N109" s="189">
        <f>'База елки'!K60</f>
        <v>3780</v>
      </c>
      <c r="O109" s="189" cm="1">
        <f t="array" ref="O109">_xlfn.IFS('База елки'!$M$3&lt;25000,'База елки'!K60,'База елки'!$M$3&lt;50000,'База елки'!K60/102%,'База елки'!$M$3&lt;100000,'База елки'!K60/104%,'База елки'!$M$3&lt;250000,'База елки'!K60/107%,'База елки'!$M$3&lt;500000,'База елки'!K60/109%,'База елки'!$M$3&lt;1000000,'База елки'!K60/112%,'База елки'!$M$3&gt;1000000,'База елки'!K60/115%)</f>
        <v>3780</v>
      </c>
      <c r="P109" s="190" t="str">
        <f t="shared" si="1"/>
        <v/>
      </c>
    </row>
    <row r="110" spans="1:17" ht="15.75" customHeight="1" x14ac:dyDescent="0.3">
      <c r="A110" s="249"/>
      <c r="B110" s="249"/>
      <c r="C110" s="245"/>
      <c r="D110" s="245"/>
      <c r="E110" s="245"/>
      <c r="F110" s="214" t="s">
        <v>319</v>
      </c>
      <c r="G110" s="214">
        <v>120</v>
      </c>
      <c r="H110" s="214">
        <v>511</v>
      </c>
      <c r="I110" s="214">
        <v>1.45</v>
      </c>
      <c r="J110" s="214">
        <v>0.26</v>
      </c>
      <c r="K110" s="214">
        <v>0.26</v>
      </c>
      <c r="L110" s="214">
        <v>11</v>
      </c>
      <c r="M110" s="186"/>
      <c r="N110" s="189">
        <f>'База елки'!K61</f>
        <v>5200</v>
      </c>
      <c r="O110" s="189" cm="1">
        <f t="array" ref="O110">_xlfn.IFS('База елки'!$M$3&lt;25000,'База елки'!K61,'База елки'!$M$3&lt;50000,'База елки'!K61/102%,'База елки'!$M$3&lt;100000,'База елки'!K61/104%,'База елки'!$M$3&lt;250000,'База елки'!K61/107%,'База елки'!$M$3&lt;500000,'База елки'!K61/109%,'База елки'!$M$3&lt;1000000,'База елки'!K61/112%,'База елки'!$M$3&gt;1000000,'База елки'!K61/115%)</f>
        <v>5200</v>
      </c>
      <c r="P110" s="190" t="str">
        <f t="shared" si="1"/>
        <v/>
      </c>
    </row>
    <row r="111" spans="1:17" ht="15.75" customHeight="1" x14ac:dyDescent="0.3">
      <c r="A111" s="249"/>
      <c r="B111" s="249"/>
      <c r="C111" s="245"/>
      <c r="D111" s="245"/>
      <c r="E111" s="245"/>
      <c r="F111" s="214" t="s">
        <v>324</v>
      </c>
      <c r="G111" s="214">
        <v>200</v>
      </c>
      <c r="H111" s="214">
        <v>771</v>
      </c>
      <c r="I111" s="214">
        <v>0.33</v>
      </c>
      <c r="J111" s="214">
        <v>0.33</v>
      </c>
      <c r="K111" s="214">
        <v>1.4</v>
      </c>
      <c r="L111" s="214">
        <v>10.9</v>
      </c>
      <c r="M111" s="198"/>
      <c r="N111" s="189">
        <f>'База елки'!K62</f>
        <v>26060</v>
      </c>
      <c r="O111" s="189" cm="1">
        <f t="array" ref="O111">_xlfn.IFS('База елки'!$M$3&lt;25000,'База елки'!K62,'База елки'!$M$3&lt;50000,'База елки'!K62/102%,'База елки'!$M$3&lt;100000,'База елки'!K62/104%,'База елки'!$M$3&lt;250000,'База елки'!K62/107%,'База елки'!$M$3&lt;500000,'База елки'!K62/109%,'База елки'!$M$3&lt;1000000,'База елки'!K62/112%,'База елки'!$M$3&gt;1000000,'База елки'!K62/115%)</f>
        <v>26060</v>
      </c>
      <c r="P111" s="190" t="str">
        <f t="shared" si="1"/>
        <v/>
      </c>
    </row>
    <row r="112" spans="1:17" ht="15.75" customHeight="1" x14ac:dyDescent="0.3">
      <c r="A112" s="249"/>
      <c r="B112" s="249"/>
      <c r="C112" s="245"/>
      <c r="D112" s="245"/>
      <c r="E112" s="245"/>
      <c r="F112" s="214"/>
      <c r="G112" s="214"/>
      <c r="H112" s="214"/>
      <c r="I112" s="214"/>
      <c r="J112" s="214"/>
      <c r="K112" s="214"/>
      <c r="L112" s="214"/>
      <c r="M112" s="239"/>
      <c r="N112" s="197"/>
      <c r="O112" s="189"/>
      <c r="P112" s="190" t="str">
        <f t="shared" si="1"/>
        <v/>
      </c>
      <c r="Q112" s="162"/>
    </row>
    <row r="113" spans="1:17" ht="15.75" customHeight="1" x14ac:dyDescent="0.3">
      <c r="A113" s="250"/>
      <c r="B113" s="250"/>
      <c r="C113" s="246"/>
      <c r="D113" s="246"/>
      <c r="E113" s="246"/>
      <c r="F113" s="216"/>
      <c r="G113" s="216"/>
      <c r="H113" s="216"/>
      <c r="I113" s="216"/>
      <c r="J113" s="216"/>
      <c r="K113" s="216"/>
      <c r="L113" s="216"/>
      <c r="M113" s="187"/>
      <c r="N113" s="191"/>
      <c r="O113" s="191"/>
      <c r="P113" s="192" t="str">
        <f t="shared" si="1"/>
        <v/>
      </c>
      <c r="Q113" s="162"/>
    </row>
    <row r="114" spans="1:17" ht="15.75" customHeight="1" x14ac:dyDescent="0.3">
      <c r="A114" s="199"/>
      <c r="B114" s="199"/>
      <c r="C114" s="244" t="s">
        <v>554</v>
      </c>
      <c r="D114" s="244"/>
      <c r="E114" s="244"/>
      <c r="F114" s="214" t="s">
        <v>313</v>
      </c>
      <c r="G114" s="214"/>
      <c r="H114" s="214"/>
      <c r="I114" s="214"/>
      <c r="J114" s="214"/>
      <c r="K114" s="214"/>
      <c r="L114" s="214"/>
      <c r="M114" s="186"/>
      <c r="N114" s="197">
        <f>'База елки'!K63</f>
        <v>1080</v>
      </c>
      <c r="O114" s="197" cm="1">
        <f t="array" ref="O114">_xlfn.IFS('База елки'!$M$3&lt;25000,'База елки'!K63,'База елки'!$M$3&lt;50000,'База елки'!K63/102%,'База елки'!$M$3&lt;100000,'База елки'!K63/104%,'База елки'!$M$3&lt;250000,'База елки'!K63/107%,'База елки'!$M$3&lt;500000,'База елки'!K63/109%,'База елки'!$M$3&lt;1000000,'База елки'!K63/112%,'База елки'!$M$3&gt;1000000,'База елки'!K63/115%)</f>
        <v>1080</v>
      </c>
      <c r="P114" s="190" t="str">
        <f t="shared" si="1"/>
        <v/>
      </c>
    </row>
    <row r="115" spans="1:17" ht="15.75" customHeight="1" x14ac:dyDescent="0.3">
      <c r="A115" s="199"/>
      <c r="B115" s="199"/>
      <c r="C115" s="245"/>
      <c r="D115" s="245"/>
      <c r="E115" s="245"/>
      <c r="F115" s="214" t="s">
        <v>321</v>
      </c>
      <c r="G115" s="214"/>
      <c r="H115" s="214"/>
      <c r="I115" s="214"/>
      <c r="J115" s="214"/>
      <c r="K115" s="214"/>
      <c r="L115" s="214"/>
      <c r="M115" s="186"/>
      <c r="N115" s="197">
        <f>'База елки'!K64</f>
        <v>2420</v>
      </c>
      <c r="O115" s="197" cm="1">
        <f t="array" ref="O115">_xlfn.IFS('База елки'!$M$3&lt;25000,'База елки'!K64,'База елки'!$M$3&lt;50000,'База елки'!K64/102%,'База елки'!$M$3&lt;100000,'База елки'!K64/104%,'База елки'!$M$3&lt;250000,'База елки'!K64/107%,'База елки'!$M$3&lt;500000,'База елки'!K64/109%,'База елки'!$M$3&lt;1000000,'База елки'!K64/112%,'База елки'!$M$3&gt;1000000,'База елки'!K64/115%)</f>
        <v>2420</v>
      </c>
      <c r="P115" s="190" t="str">
        <f t="shared" si="1"/>
        <v/>
      </c>
    </row>
    <row r="116" spans="1:17" ht="15.75" customHeight="1" x14ac:dyDescent="0.3">
      <c r="A116" s="199"/>
      <c r="B116" s="199"/>
      <c r="C116" s="245"/>
      <c r="D116" s="245"/>
      <c r="E116" s="245"/>
      <c r="F116" s="214" t="s">
        <v>322</v>
      </c>
      <c r="G116" s="214"/>
      <c r="H116" s="214"/>
      <c r="I116" s="214"/>
      <c r="J116" s="214"/>
      <c r="K116" s="214"/>
      <c r="L116" s="214"/>
      <c r="M116" s="186"/>
      <c r="N116" s="197">
        <f>'База елки'!K65</f>
        <v>3580</v>
      </c>
      <c r="O116" s="197" cm="1">
        <f t="array" ref="O116">_xlfn.IFS('База елки'!$M$3&lt;25000,'База елки'!K65,'База елки'!$M$3&lt;50000,'База елки'!K65/102%,'База елки'!$M$3&lt;100000,'База елки'!K65/104%,'База елки'!$M$3&lt;250000,'База елки'!K65/107%,'База елки'!$M$3&lt;500000,'База елки'!K65/109%,'База елки'!$M$3&lt;1000000,'База елки'!K65/112%,'База елки'!$M$3&gt;1000000,'База елки'!K65/115%)</f>
        <v>3580</v>
      </c>
      <c r="P116" s="190" t="str">
        <f t="shared" si="1"/>
        <v/>
      </c>
    </row>
    <row r="117" spans="1:17" ht="15.75" customHeight="1" x14ac:dyDescent="0.3">
      <c r="A117" s="199"/>
      <c r="B117" s="199"/>
      <c r="C117" s="245"/>
      <c r="D117" s="245"/>
      <c r="E117" s="245"/>
      <c r="F117" s="214" t="s">
        <v>327</v>
      </c>
      <c r="G117" s="214"/>
      <c r="H117" s="214"/>
      <c r="I117" s="214"/>
      <c r="J117" s="214"/>
      <c r="K117" s="214"/>
      <c r="L117" s="214"/>
      <c r="M117" s="186"/>
      <c r="N117" s="197">
        <f>'База елки'!K66</f>
        <v>4720</v>
      </c>
      <c r="O117" s="197" cm="1">
        <f t="array" ref="O117">_xlfn.IFS('База елки'!$M$3&lt;25000,'База елки'!K66,'База елки'!$M$3&lt;50000,'База елки'!K66/102%,'База елки'!$M$3&lt;100000,'База елки'!K66/104%,'База елки'!$M$3&lt;250000,'База елки'!K66/107%,'База елки'!$M$3&lt;500000,'База елки'!K66/109%,'База елки'!$M$3&lt;1000000,'База елки'!K66/112%,'База елки'!$M$3&gt;1000000,'База елки'!K66/115%)</f>
        <v>4720</v>
      </c>
      <c r="P117" s="190" t="str">
        <f t="shared" si="1"/>
        <v/>
      </c>
    </row>
    <row r="118" spans="1:17" ht="15.75" customHeight="1" x14ac:dyDescent="0.3">
      <c r="A118" s="199"/>
      <c r="B118" s="199"/>
      <c r="C118" s="245"/>
      <c r="D118" s="245"/>
      <c r="E118" s="245"/>
      <c r="F118" s="214" t="s">
        <v>535</v>
      </c>
      <c r="G118" s="214"/>
      <c r="H118" s="214"/>
      <c r="I118" s="214"/>
      <c r="J118" s="214"/>
      <c r="K118" s="214"/>
      <c r="L118" s="214"/>
      <c r="M118" s="186"/>
      <c r="N118" s="197">
        <f>'База елки'!K67</f>
        <v>6000</v>
      </c>
      <c r="O118" s="197" cm="1">
        <f t="array" ref="O118">_xlfn.IFS('База елки'!$M$3&lt;25000,'База елки'!K67,'База елки'!$M$3&lt;50000,'База елки'!K67/102%,'База елки'!$M$3&lt;100000,'База елки'!K67/104%,'База елки'!$M$3&lt;250000,'База елки'!K67/107%,'База елки'!$M$3&lt;500000,'База елки'!K67/109%,'База елки'!$M$3&lt;1000000,'База елки'!K67/112%,'База елки'!$M$3&gt;1000000,'База елки'!K67/115%)</f>
        <v>6000</v>
      </c>
      <c r="P118" s="190" t="str">
        <f t="shared" si="1"/>
        <v/>
      </c>
    </row>
    <row r="119" spans="1:17" ht="15.75" customHeight="1" x14ac:dyDescent="0.3">
      <c r="A119" s="199"/>
      <c r="B119" s="199"/>
      <c r="C119" s="245"/>
      <c r="D119" s="245"/>
      <c r="E119" s="245"/>
      <c r="F119" s="214"/>
      <c r="G119" s="214"/>
      <c r="H119" s="214"/>
      <c r="I119" s="214"/>
      <c r="J119" s="214"/>
      <c r="K119" s="214"/>
      <c r="L119" s="214"/>
      <c r="M119" s="221"/>
      <c r="N119" s="197"/>
      <c r="O119" s="197"/>
      <c r="P119" s="190" t="str">
        <f t="shared" si="1"/>
        <v/>
      </c>
    </row>
    <row r="120" spans="1:17" ht="15.75" customHeight="1" x14ac:dyDescent="0.3">
      <c r="A120" s="199"/>
      <c r="B120" s="199"/>
      <c r="C120" s="245"/>
      <c r="D120" s="245"/>
      <c r="E120" s="245"/>
      <c r="F120" s="214"/>
      <c r="G120" s="214"/>
      <c r="H120" s="214"/>
      <c r="I120" s="214"/>
      <c r="J120" s="214"/>
      <c r="K120" s="214"/>
      <c r="L120" s="214"/>
      <c r="M120" s="221"/>
      <c r="N120" s="197"/>
      <c r="O120" s="197"/>
      <c r="P120" s="190" t="str">
        <f t="shared" si="1"/>
        <v/>
      </c>
    </row>
    <row r="121" spans="1:17" ht="15.75" customHeight="1" x14ac:dyDescent="0.3">
      <c r="A121" s="200"/>
      <c r="B121" s="200"/>
      <c r="C121" s="246"/>
      <c r="D121" s="246"/>
      <c r="E121" s="246"/>
      <c r="F121" s="216"/>
      <c r="G121" s="216"/>
      <c r="H121" s="216"/>
      <c r="I121" s="216"/>
      <c r="J121" s="216"/>
      <c r="K121" s="216"/>
      <c r="L121" s="216"/>
      <c r="M121" s="187"/>
      <c r="N121" s="191"/>
      <c r="O121" s="191"/>
      <c r="P121" s="192" t="str">
        <f t="shared" si="1"/>
        <v/>
      </c>
    </row>
    <row r="122" spans="1:17" ht="15" customHeight="1" x14ac:dyDescent="0.3">
      <c r="A122" s="249"/>
      <c r="B122" s="249"/>
      <c r="C122" s="245" t="s">
        <v>555</v>
      </c>
      <c r="D122" s="245"/>
      <c r="E122" s="245"/>
      <c r="F122" s="214" t="s">
        <v>313</v>
      </c>
      <c r="G122" s="214">
        <v>50</v>
      </c>
      <c r="H122" s="214">
        <v>85</v>
      </c>
      <c r="I122" s="214">
        <v>0.82</v>
      </c>
      <c r="J122" s="214">
        <v>0.15</v>
      </c>
      <c r="K122" s="214">
        <v>0.15</v>
      </c>
      <c r="L122" s="214">
        <v>2.2999999999999998</v>
      </c>
      <c r="M122" s="208"/>
      <c r="N122" s="189">
        <f>'База елки'!K68</f>
        <v>1160</v>
      </c>
      <c r="O122" s="189" cm="1">
        <f t="array" ref="O122">_xlfn.IFS('База елки'!$M$3&lt;25000,'База елки'!K68,'База елки'!$M$3&lt;50000,'База елки'!K68/102%,'База елки'!$M$3&lt;100000,'База елки'!K68/104%,'База елки'!$M$3&lt;250000,'База елки'!K68/107%,'База елки'!$M$3&lt;500000,'База елки'!K68/109%,'База елки'!$M$3&lt;1000000,'База елки'!K68/112%,'База елки'!$M$3&gt;1000000,'База елки'!K68/115%)</f>
        <v>1160</v>
      </c>
      <c r="P122" s="190" t="str">
        <f t="shared" si="1"/>
        <v/>
      </c>
    </row>
    <row r="123" spans="1:17" ht="15.75" x14ac:dyDescent="0.3">
      <c r="A123" s="249"/>
      <c r="B123" s="249"/>
      <c r="C123" s="245"/>
      <c r="D123" s="245"/>
      <c r="E123" s="245"/>
      <c r="F123" s="214" t="s">
        <v>315</v>
      </c>
      <c r="G123" s="214">
        <v>70</v>
      </c>
      <c r="H123" s="214">
        <v>154</v>
      </c>
      <c r="I123" s="214">
        <v>0.82</v>
      </c>
      <c r="J123" s="214">
        <v>0.19</v>
      </c>
      <c r="K123" s="214">
        <v>0.19</v>
      </c>
      <c r="L123" s="214">
        <v>3</v>
      </c>
      <c r="M123" s="186"/>
      <c r="N123" s="189">
        <f>'База елки'!K69</f>
        <v>1680</v>
      </c>
      <c r="O123" s="189" cm="1">
        <f t="array" ref="O123">_xlfn.IFS('База елки'!$M$3&lt;25000,'База елки'!K69,'База елки'!$M$3&lt;50000,'База елки'!K69/102%,'База елки'!$M$3&lt;100000,'База елки'!K69/104%,'База елки'!$M$3&lt;250000,'База елки'!K69/107%,'База елки'!$M$3&lt;500000,'База елки'!K69/109%,'База елки'!$M$3&lt;1000000,'База елки'!K69/112%,'База елки'!$M$3&gt;1000000,'База елки'!K69/115%)</f>
        <v>1680</v>
      </c>
      <c r="P123" s="190" t="str">
        <f t="shared" si="1"/>
        <v/>
      </c>
    </row>
    <row r="124" spans="1:17" ht="15.75" x14ac:dyDescent="0.3">
      <c r="A124" s="249"/>
      <c r="B124" s="249"/>
      <c r="C124" s="245"/>
      <c r="D124" s="245"/>
      <c r="E124" s="245"/>
      <c r="F124" s="214" t="s">
        <v>316</v>
      </c>
      <c r="G124" s="214">
        <v>80</v>
      </c>
      <c r="H124" s="214">
        <v>200</v>
      </c>
      <c r="I124" s="214">
        <v>0.95</v>
      </c>
      <c r="J124" s="214">
        <v>0.2</v>
      </c>
      <c r="K124" s="214">
        <v>0.2</v>
      </c>
      <c r="L124" s="214">
        <v>4.0999999999999996</v>
      </c>
      <c r="M124" s="186"/>
      <c r="N124" s="189">
        <f>'База елки'!K70</f>
        <v>2160</v>
      </c>
      <c r="O124" s="189" cm="1">
        <f t="array" ref="O124">_xlfn.IFS('База елки'!$M$3&lt;25000,'База елки'!K70,'База елки'!$M$3&lt;50000,'База елки'!K70/102%,'База елки'!$M$3&lt;100000,'База елки'!K70/104%,'База елки'!$M$3&lt;250000,'База елки'!K70/107%,'База елки'!$M$3&lt;500000,'База елки'!K70/109%,'База елки'!$M$3&lt;1000000,'База елки'!K70/112%,'База елки'!$M$3&gt;1000000,'База елки'!K70/115%)</f>
        <v>2160</v>
      </c>
      <c r="P124" s="190" t="str">
        <f t="shared" si="1"/>
        <v/>
      </c>
    </row>
    <row r="125" spans="1:17" ht="15.75" x14ac:dyDescent="0.3">
      <c r="A125" s="249"/>
      <c r="B125" s="249"/>
      <c r="C125" s="245"/>
      <c r="D125" s="245"/>
      <c r="E125" s="245"/>
      <c r="F125" s="214" t="s">
        <v>322</v>
      </c>
      <c r="G125" s="214">
        <v>90</v>
      </c>
      <c r="H125" s="214">
        <v>280</v>
      </c>
      <c r="I125" s="214">
        <v>1.1499999999999999</v>
      </c>
      <c r="J125" s="214">
        <v>0.22</v>
      </c>
      <c r="K125" s="214">
        <v>0.22</v>
      </c>
      <c r="L125" s="214">
        <v>5.4</v>
      </c>
      <c r="M125" s="186"/>
      <c r="N125" s="189">
        <f>'База елки'!K71</f>
        <v>2880</v>
      </c>
      <c r="O125" s="189" cm="1">
        <f t="array" ref="O125">_xlfn.IFS('База елки'!$M$3&lt;25000,'База елки'!K71,'База елки'!$M$3&lt;50000,'База елки'!K71/102%,'База елки'!$M$3&lt;100000,'База елки'!K71/104%,'База елки'!$M$3&lt;250000,'База елки'!K71/107%,'База елки'!$M$3&lt;500000,'База елки'!K71/109%,'База елки'!$M$3&lt;1000000,'База елки'!K71/112%,'База елки'!$M$3&gt;1000000,'База елки'!K71/115%)</f>
        <v>2880</v>
      </c>
      <c r="P125" s="190" t="str">
        <f t="shared" si="1"/>
        <v/>
      </c>
    </row>
    <row r="126" spans="1:17" ht="15.75" x14ac:dyDescent="0.3">
      <c r="A126" s="249"/>
      <c r="B126" s="249"/>
      <c r="C126" s="245"/>
      <c r="D126" s="245"/>
      <c r="E126" s="245"/>
      <c r="F126" s="214" t="s">
        <v>328</v>
      </c>
      <c r="G126" s="214">
        <v>100</v>
      </c>
      <c r="H126" s="214">
        <v>339</v>
      </c>
      <c r="I126" s="214">
        <v>1.35</v>
      </c>
      <c r="J126" s="214">
        <v>0.25</v>
      </c>
      <c r="K126" s="214">
        <v>0.25</v>
      </c>
      <c r="L126" s="214">
        <v>6.5</v>
      </c>
      <c r="M126" s="186"/>
      <c r="N126" s="189">
        <f>'База елки'!K72</f>
        <v>3420</v>
      </c>
      <c r="O126" s="189" cm="1">
        <f t="array" ref="O126">_xlfn.IFS('База елки'!$M$3&lt;25000,'База елки'!K72,'База елки'!$M$3&lt;50000,'База елки'!K72/102%,'База елки'!$M$3&lt;100000,'База елки'!K72/104%,'База елки'!$M$3&lt;250000,'База елки'!K72/107%,'База елки'!$M$3&lt;500000,'База елки'!K72/109%,'База елки'!$M$3&lt;1000000,'База елки'!K72/112%,'База елки'!$M$3&gt;1000000,'База елки'!K72/115%)</f>
        <v>3420</v>
      </c>
      <c r="P126" s="190" t="str">
        <f t="shared" si="1"/>
        <v/>
      </c>
    </row>
    <row r="127" spans="1:17" ht="15.75" x14ac:dyDescent="0.3">
      <c r="A127" s="249"/>
      <c r="B127" s="249"/>
      <c r="C127" s="245"/>
      <c r="D127" s="245"/>
      <c r="E127" s="245"/>
      <c r="F127" s="214"/>
      <c r="G127" s="214"/>
      <c r="H127" s="214"/>
      <c r="I127" s="214"/>
      <c r="J127" s="214"/>
      <c r="K127" s="214"/>
      <c r="L127" s="214"/>
      <c r="M127" s="188"/>
      <c r="N127" s="189"/>
      <c r="O127" s="189"/>
      <c r="P127" s="190" t="str">
        <f t="shared" si="1"/>
        <v/>
      </c>
    </row>
    <row r="128" spans="1:17" ht="15.75" x14ac:dyDescent="0.3">
      <c r="A128" s="249"/>
      <c r="B128" s="249"/>
      <c r="C128" s="245"/>
      <c r="D128" s="245"/>
      <c r="E128" s="245"/>
      <c r="F128" s="214"/>
      <c r="G128" s="214"/>
      <c r="H128" s="214"/>
      <c r="I128" s="214"/>
      <c r="J128" s="214"/>
      <c r="K128" s="214"/>
      <c r="L128" s="214"/>
      <c r="M128" s="188"/>
      <c r="N128" s="189"/>
      <c r="O128" s="189"/>
      <c r="P128" s="190" t="str">
        <f t="shared" si="1"/>
        <v/>
      </c>
    </row>
    <row r="129" spans="1:16" ht="15.75" x14ac:dyDescent="0.3">
      <c r="A129" s="250"/>
      <c r="B129" s="250"/>
      <c r="C129" s="246"/>
      <c r="D129" s="246"/>
      <c r="E129" s="246"/>
      <c r="F129" s="216"/>
      <c r="G129" s="216"/>
      <c r="H129" s="216"/>
      <c r="I129" s="216"/>
      <c r="J129" s="216"/>
      <c r="K129" s="216"/>
      <c r="L129" s="216"/>
      <c r="M129" s="187"/>
      <c r="N129" s="191"/>
      <c r="O129" s="191"/>
      <c r="P129" s="192" t="str">
        <f t="shared" si="1"/>
        <v/>
      </c>
    </row>
    <row r="130" spans="1:16" ht="15.75" customHeight="1" x14ac:dyDescent="0.3">
      <c r="A130" s="249"/>
      <c r="B130" s="249"/>
      <c r="C130" s="245" t="s">
        <v>556</v>
      </c>
      <c r="D130" s="245"/>
      <c r="E130" s="245"/>
      <c r="F130" s="214" t="s">
        <v>326</v>
      </c>
      <c r="G130" s="214">
        <v>60</v>
      </c>
      <c r="H130" s="214">
        <v>239</v>
      </c>
      <c r="I130" s="214">
        <v>0.82</v>
      </c>
      <c r="J130" s="214">
        <v>0.15</v>
      </c>
      <c r="K130" s="214">
        <v>0.15</v>
      </c>
      <c r="L130" s="214">
        <v>3.2</v>
      </c>
      <c r="M130" s="208"/>
      <c r="N130" s="189">
        <f>'База елки'!K73</f>
        <v>1720</v>
      </c>
      <c r="O130" s="189" cm="1">
        <f t="array" ref="O130">_xlfn.IFS('База елки'!$M$3&lt;25000,'База елки'!K73,'База елки'!$M$3&lt;50000,'База елки'!K73/102%,'База елки'!$M$3&lt;100000,'База елки'!K73/104%,'База елки'!$M$3&lt;250000,'База елки'!K73/107%,'База елки'!$M$3&lt;500000,'База елки'!K73/109%,'База елки'!$M$3&lt;1000000,'База елки'!K73/112%,'База елки'!$M$3&gt;1000000,'База елки'!K73/115%)</f>
        <v>1720</v>
      </c>
      <c r="P130" s="190" t="str">
        <f t="shared" si="1"/>
        <v/>
      </c>
    </row>
    <row r="131" spans="1:16" ht="15.75" customHeight="1" x14ac:dyDescent="0.3">
      <c r="A131" s="249"/>
      <c r="B131" s="249"/>
      <c r="C131" s="245"/>
      <c r="D131" s="245"/>
      <c r="E131" s="245"/>
      <c r="F131" s="214" t="s">
        <v>321</v>
      </c>
      <c r="G131" s="214">
        <v>70</v>
      </c>
      <c r="H131" s="214">
        <v>335</v>
      </c>
      <c r="I131" s="214">
        <v>0.95</v>
      </c>
      <c r="J131" s="214">
        <v>0.2</v>
      </c>
      <c r="K131" s="214">
        <v>0.2</v>
      </c>
      <c r="L131" s="214">
        <v>4.5999999999999996</v>
      </c>
      <c r="M131" s="186"/>
      <c r="N131" s="189">
        <f>'База елки'!K74</f>
        <v>2400</v>
      </c>
      <c r="O131" s="189" cm="1">
        <f t="array" ref="O131">_xlfn.IFS('База елки'!$M$3&lt;25000,'База елки'!K74,'База елки'!$M$3&lt;50000,'База елки'!K74/102%,'База елки'!$M$3&lt;100000,'База елки'!K74/104%,'База елки'!$M$3&lt;250000,'База елки'!K74/107%,'База елки'!$M$3&lt;500000,'База елки'!K74/109%,'База елки'!$M$3&lt;1000000,'База елки'!K74/112%,'База елки'!$M$3&gt;1000000,'База елки'!K74/115%)</f>
        <v>2400</v>
      </c>
      <c r="P131" s="190" t="str">
        <f t="shared" si="1"/>
        <v/>
      </c>
    </row>
    <row r="132" spans="1:16" ht="15.75" customHeight="1" x14ac:dyDescent="0.3">
      <c r="A132" s="249"/>
      <c r="B132" s="249"/>
      <c r="C132" s="245"/>
      <c r="D132" s="245"/>
      <c r="E132" s="245"/>
      <c r="F132" s="214" t="s">
        <v>322</v>
      </c>
      <c r="G132" s="214">
        <v>85</v>
      </c>
      <c r="H132" s="214">
        <v>490</v>
      </c>
      <c r="I132" s="214">
        <v>1.1499999999999999</v>
      </c>
      <c r="J132" s="214">
        <v>0.22</v>
      </c>
      <c r="K132" s="214">
        <v>0.22</v>
      </c>
      <c r="L132" s="214">
        <v>5.3</v>
      </c>
      <c r="M132" s="186"/>
      <c r="N132" s="189">
        <f>'База елки'!K75</f>
        <v>3160</v>
      </c>
      <c r="O132" s="189" cm="1">
        <f t="array" ref="O132">_xlfn.IFS('База елки'!$M$3&lt;25000,'База елки'!K75,'База елки'!$M$3&lt;50000,'База елки'!K75/102%,'База елки'!$M$3&lt;100000,'База елки'!K75/104%,'База елки'!$M$3&lt;250000,'База елки'!K75/107%,'База елки'!$M$3&lt;500000,'База елки'!K75/109%,'База елки'!$M$3&lt;1000000,'База елки'!K75/112%,'База елки'!$M$3&gt;1000000,'База елки'!K75/115%)</f>
        <v>3160</v>
      </c>
      <c r="P132" s="190" t="str">
        <f t="shared" si="1"/>
        <v/>
      </c>
    </row>
    <row r="133" spans="1:16" ht="15.75" customHeight="1" x14ac:dyDescent="0.3">
      <c r="A133" s="249"/>
      <c r="B133" s="249"/>
      <c r="C133" s="245"/>
      <c r="D133" s="245"/>
      <c r="E133" s="245"/>
      <c r="F133" s="214" t="s">
        <v>318</v>
      </c>
      <c r="G133" s="214">
        <v>100</v>
      </c>
      <c r="H133" s="214">
        <v>700</v>
      </c>
      <c r="I133" s="214">
        <v>1.35</v>
      </c>
      <c r="J133" s="214">
        <v>0.25</v>
      </c>
      <c r="K133" s="214">
        <v>0.25</v>
      </c>
      <c r="L133" s="214">
        <v>8.25</v>
      </c>
      <c r="M133" s="186"/>
      <c r="N133" s="189">
        <f>'База елки'!K76</f>
        <v>4760</v>
      </c>
      <c r="O133" s="189" cm="1">
        <f t="array" ref="O133">_xlfn.IFS('База елки'!$M$3&lt;25000,'База елки'!K76,'База елки'!$M$3&lt;50000,'База елки'!K76/102%,'База елки'!$M$3&lt;100000,'База елки'!K76/104%,'База елки'!$M$3&lt;250000,'База елки'!K76/107%,'База елки'!$M$3&lt;500000,'База елки'!K76/109%,'База елки'!$M$3&lt;1000000,'База елки'!K76/112%,'База елки'!$M$3&gt;1000000,'База елки'!K76/115%)</f>
        <v>4760</v>
      </c>
      <c r="P133" s="190" t="str">
        <f t="shared" si="1"/>
        <v/>
      </c>
    </row>
    <row r="134" spans="1:16" ht="15.75" customHeight="1" x14ac:dyDescent="0.3">
      <c r="A134" s="249"/>
      <c r="B134" s="249"/>
      <c r="C134" s="245"/>
      <c r="D134" s="245"/>
      <c r="E134" s="245"/>
      <c r="F134" s="214" t="s">
        <v>319</v>
      </c>
      <c r="G134" s="214">
        <v>120</v>
      </c>
      <c r="H134" s="214">
        <v>951</v>
      </c>
      <c r="I134" s="214">
        <v>1.45</v>
      </c>
      <c r="J134" s="214">
        <v>0.26</v>
      </c>
      <c r="K134" s="214">
        <v>0.26</v>
      </c>
      <c r="L134" s="214">
        <v>10.9</v>
      </c>
      <c r="M134" s="186"/>
      <c r="N134" s="189">
        <f>'База елки'!K77</f>
        <v>6900</v>
      </c>
      <c r="O134" s="189" cm="1">
        <f t="array" ref="O134">_xlfn.IFS('База елки'!$M$3&lt;25000,'База елки'!K77,'База елки'!$M$3&lt;50000,'База елки'!K77/102%,'База елки'!$M$3&lt;100000,'База елки'!K77/104%,'База елки'!$M$3&lt;250000,'База елки'!K77/107%,'База елки'!$M$3&lt;500000,'База елки'!K77/109%,'База елки'!$M$3&lt;1000000,'База елки'!K77/112%,'База елки'!$M$3&gt;1000000,'База елки'!K77/115%)</f>
        <v>6900</v>
      </c>
      <c r="P134" s="190" t="str">
        <f t="shared" si="1"/>
        <v/>
      </c>
    </row>
    <row r="135" spans="1:16" ht="15" customHeight="1" x14ac:dyDescent="0.3">
      <c r="A135" s="249"/>
      <c r="B135" s="249"/>
      <c r="C135" s="245"/>
      <c r="D135" s="245"/>
      <c r="E135" s="245"/>
      <c r="F135" s="214"/>
      <c r="G135" s="214"/>
      <c r="H135" s="214"/>
      <c r="I135" s="214"/>
      <c r="J135" s="214"/>
      <c r="K135" s="214"/>
      <c r="L135" s="214"/>
      <c r="M135" s="188"/>
      <c r="N135" s="189"/>
      <c r="O135" s="189"/>
      <c r="P135" s="190" t="str">
        <f t="shared" si="1"/>
        <v/>
      </c>
    </row>
    <row r="136" spans="1:16" ht="15" customHeight="1" x14ac:dyDescent="0.3">
      <c r="A136" s="249"/>
      <c r="B136" s="249"/>
      <c r="C136" s="245"/>
      <c r="D136" s="245"/>
      <c r="E136" s="245"/>
      <c r="F136" s="214"/>
      <c r="G136" s="214"/>
      <c r="H136" s="214"/>
      <c r="I136" s="214"/>
      <c r="J136" s="214"/>
      <c r="K136" s="214"/>
      <c r="L136" s="214"/>
      <c r="M136" s="188"/>
      <c r="N136" s="189"/>
      <c r="O136" s="189"/>
      <c r="P136" s="190" t="str">
        <f t="shared" si="1"/>
        <v/>
      </c>
    </row>
    <row r="137" spans="1:16" ht="15" customHeight="1" x14ac:dyDescent="0.3">
      <c r="A137" s="250"/>
      <c r="B137" s="250"/>
      <c r="C137" s="246"/>
      <c r="D137" s="246"/>
      <c r="E137" s="246"/>
      <c r="F137" s="216"/>
      <c r="G137" s="216"/>
      <c r="H137" s="216"/>
      <c r="I137" s="216"/>
      <c r="J137" s="216"/>
      <c r="K137" s="216"/>
      <c r="L137" s="216"/>
      <c r="M137" s="187"/>
      <c r="N137" s="191"/>
      <c r="O137" s="191"/>
      <c r="P137" s="192" t="str">
        <f t="shared" si="1"/>
        <v/>
      </c>
    </row>
    <row r="138" spans="1:16" ht="15" customHeight="1" x14ac:dyDescent="0.3">
      <c r="A138" s="199"/>
      <c r="B138" s="199"/>
      <c r="C138" s="245" t="s">
        <v>557</v>
      </c>
      <c r="D138" s="245"/>
      <c r="E138" s="245"/>
      <c r="F138" s="214" t="s">
        <v>315</v>
      </c>
      <c r="G138" s="214">
        <v>106</v>
      </c>
      <c r="H138" s="214">
        <v>295</v>
      </c>
      <c r="I138" s="214">
        <v>0.95</v>
      </c>
      <c r="J138" s="214">
        <v>0.2</v>
      </c>
      <c r="K138" s="214">
        <v>0.2</v>
      </c>
      <c r="L138" s="214">
        <v>3</v>
      </c>
      <c r="M138" s="186"/>
      <c r="N138" s="197">
        <f>'База елки'!K78</f>
        <v>2460</v>
      </c>
      <c r="O138" s="197" cm="1">
        <f t="array" ref="O138">_xlfn.IFS('База елки'!$M$3&lt;25000,'База елки'!K78,'База елки'!$M$3&lt;50000,'База елки'!K78/102%,'База елки'!$M$3&lt;100000,'База елки'!K78/104%,'База елки'!$M$3&lt;250000,'База елки'!K78/107%,'База елки'!$M$3&lt;500000,'База елки'!K78/109%,'База елки'!$M$3&lt;1000000,'База елки'!K78/112%,'База елки'!$M$3&gt;1000000,'База елки'!K78/115%)</f>
        <v>2460</v>
      </c>
      <c r="P138" s="190" t="str">
        <f t="shared" si="1"/>
        <v/>
      </c>
    </row>
    <row r="139" spans="1:16" ht="15" customHeight="1" x14ac:dyDescent="0.3">
      <c r="A139" s="199"/>
      <c r="B139" s="199"/>
      <c r="C139" s="245"/>
      <c r="D139" s="245"/>
      <c r="E139" s="245"/>
      <c r="F139" s="214" t="s">
        <v>316</v>
      </c>
      <c r="G139" s="214">
        <v>115</v>
      </c>
      <c r="H139" s="214">
        <v>346</v>
      </c>
      <c r="I139" s="214">
        <v>0.95</v>
      </c>
      <c r="J139" s="214">
        <v>0.2</v>
      </c>
      <c r="K139" s="214">
        <v>0.2</v>
      </c>
      <c r="L139" s="214">
        <v>4.0999999999999996</v>
      </c>
      <c r="M139" s="186"/>
      <c r="N139" s="197">
        <f>'База елки'!K79</f>
        <v>2900</v>
      </c>
      <c r="O139" s="197" cm="1">
        <f t="array" ref="O139">_xlfn.IFS('База елки'!$M$3&lt;25000,'База елки'!K79,'База елки'!$M$3&lt;50000,'База елки'!K79/102%,'База елки'!$M$3&lt;100000,'База елки'!K79/104%,'База елки'!$M$3&lt;250000,'База елки'!K79/107%,'База елки'!$M$3&lt;500000,'База елки'!K79/109%,'База елки'!$M$3&lt;1000000,'База елки'!K79/112%,'База елки'!$M$3&gt;1000000,'База елки'!K79/115%)</f>
        <v>2900</v>
      </c>
      <c r="P139" s="190" t="str">
        <f t="shared" si="1"/>
        <v/>
      </c>
    </row>
    <row r="140" spans="1:16" ht="15" customHeight="1" x14ac:dyDescent="0.3">
      <c r="A140" s="199"/>
      <c r="B140" s="199"/>
      <c r="C140" s="245"/>
      <c r="D140" s="245"/>
      <c r="E140" s="245"/>
      <c r="F140" s="214" t="s">
        <v>322</v>
      </c>
      <c r="G140" s="214">
        <v>125</v>
      </c>
      <c r="H140" s="214">
        <v>434</v>
      </c>
      <c r="I140" s="214">
        <v>1.1499999999999999</v>
      </c>
      <c r="J140" s="214">
        <v>0.22</v>
      </c>
      <c r="K140" s="214">
        <v>0.22</v>
      </c>
      <c r="L140" s="214">
        <v>5.4</v>
      </c>
      <c r="M140" s="186"/>
      <c r="N140" s="197">
        <f>'База елки'!K80</f>
        <v>3500</v>
      </c>
      <c r="O140" s="197" cm="1">
        <f t="array" ref="O140">_xlfn.IFS('База елки'!$M$3&lt;25000,'База елки'!K80,'База елки'!$M$3&lt;50000,'База елки'!K80/102%,'База елки'!$M$3&lt;100000,'База елки'!K80/104%,'База елки'!$M$3&lt;250000,'База елки'!K80/107%,'База елки'!$M$3&lt;500000,'База елки'!K80/109%,'База елки'!$M$3&lt;1000000,'База елки'!K80/112%,'База елки'!$M$3&gt;1000000,'База елки'!K80/115%)</f>
        <v>3500</v>
      </c>
      <c r="P140" s="190" t="str">
        <f t="shared" si="1"/>
        <v/>
      </c>
    </row>
    <row r="141" spans="1:16" ht="15" customHeight="1" x14ac:dyDescent="0.3">
      <c r="A141" s="199"/>
      <c r="B141" s="199"/>
      <c r="C141" s="245"/>
      <c r="D141" s="245"/>
      <c r="E141" s="245"/>
      <c r="F141" s="214" t="s">
        <v>328</v>
      </c>
      <c r="G141" s="214">
        <v>135</v>
      </c>
      <c r="H141" s="214">
        <v>504</v>
      </c>
      <c r="I141" s="214">
        <v>1.1499999999999999</v>
      </c>
      <c r="J141" s="214">
        <v>0.22</v>
      </c>
      <c r="K141" s="214">
        <v>0.22</v>
      </c>
      <c r="L141" s="214">
        <v>6.5</v>
      </c>
      <c r="M141" s="186"/>
      <c r="N141" s="197">
        <f>'База елки'!K81</f>
        <v>4000</v>
      </c>
      <c r="O141" s="197" cm="1">
        <f t="array" ref="O141">_xlfn.IFS('База елки'!$M$3&lt;25000,'База елки'!K81,'База елки'!$M$3&lt;50000,'База елки'!K81/102%,'База елки'!$M$3&lt;100000,'База елки'!K81/104%,'База елки'!$M$3&lt;250000,'База елки'!K81/107%,'База елки'!$M$3&lt;500000,'База елки'!K81/109%,'База елки'!$M$3&lt;1000000,'База елки'!K81/112%,'База елки'!$M$3&gt;1000000,'База елки'!K81/115%)</f>
        <v>4000</v>
      </c>
      <c r="P141" s="190" t="str">
        <f t="shared" si="1"/>
        <v/>
      </c>
    </row>
    <row r="142" spans="1:16" ht="15" customHeight="1" x14ac:dyDescent="0.3">
      <c r="A142" s="199"/>
      <c r="B142" s="199"/>
      <c r="C142" s="245"/>
      <c r="D142" s="245"/>
      <c r="E142" s="245"/>
      <c r="F142" s="214" t="s">
        <v>318</v>
      </c>
      <c r="G142" s="214">
        <v>154</v>
      </c>
      <c r="H142" s="214">
        <v>634</v>
      </c>
      <c r="I142" s="214">
        <v>1.35</v>
      </c>
      <c r="J142" s="214">
        <v>0.25</v>
      </c>
      <c r="K142" s="214">
        <v>0.25</v>
      </c>
      <c r="L142" s="214">
        <v>8.25</v>
      </c>
      <c r="M142" s="186"/>
      <c r="N142" s="197">
        <f>'База елки'!K82</f>
        <v>4900</v>
      </c>
      <c r="O142" s="197" cm="1">
        <f t="array" ref="O142">_xlfn.IFS('База елки'!$M$3&lt;25000,'База елки'!K82,'База елки'!$M$3&lt;50000,'База елки'!K82/102%,'База елки'!$M$3&lt;100000,'База елки'!K82/104%,'База елки'!$M$3&lt;250000,'База елки'!K82/107%,'База елки'!$M$3&lt;500000,'База елки'!K82/109%,'База елки'!$M$3&lt;1000000,'База елки'!K82/112%,'База елки'!$M$3&gt;1000000,'База елки'!K82/115%)</f>
        <v>4900</v>
      </c>
      <c r="P142" s="190" t="str">
        <f t="shared" si="1"/>
        <v/>
      </c>
    </row>
    <row r="143" spans="1:16" ht="15" customHeight="1" x14ac:dyDescent="0.3">
      <c r="A143" s="199"/>
      <c r="B143" s="199"/>
      <c r="C143" s="245"/>
      <c r="D143" s="245"/>
      <c r="E143" s="245"/>
      <c r="F143" s="214"/>
      <c r="G143" s="214"/>
      <c r="H143" s="214"/>
      <c r="I143" s="214"/>
      <c r="J143" s="214"/>
      <c r="K143" s="214"/>
      <c r="L143" s="214"/>
      <c r="M143" s="221"/>
      <c r="N143" s="197"/>
      <c r="O143" s="197"/>
      <c r="P143" s="190" t="str">
        <f t="shared" si="1"/>
        <v/>
      </c>
    </row>
    <row r="144" spans="1:16" ht="15" customHeight="1" x14ac:dyDescent="0.3">
      <c r="A144" s="199"/>
      <c r="B144" s="199"/>
      <c r="C144" s="245"/>
      <c r="D144" s="245"/>
      <c r="E144" s="245"/>
      <c r="F144" s="214"/>
      <c r="G144" s="214"/>
      <c r="H144" s="214"/>
      <c r="I144" s="214"/>
      <c r="J144" s="214"/>
      <c r="K144" s="214"/>
      <c r="L144" s="214"/>
      <c r="M144" s="221"/>
      <c r="N144" s="197"/>
      <c r="O144" s="197"/>
      <c r="P144" s="190" t="str">
        <f t="shared" si="1"/>
        <v/>
      </c>
    </row>
    <row r="145" spans="1:17" ht="15" customHeight="1" x14ac:dyDescent="0.3">
      <c r="A145" s="200"/>
      <c r="B145" s="200"/>
      <c r="C145" s="246"/>
      <c r="D145" s="246"/>
      <c r="E145" s="246"/>
      <c r="F145" s="216"/>
      <c r="G145" s="216"/>
      <c r="H145" s="216"/>
      <c r="I145" s="216"/>
      <c r="J145" s="216"/>
      <c r="K145" s="216"/>
      <c r="L145" s="216"/>
      <c r="M145" s="187"/>
      <c r="N145" s="191"/>
      <c r="O145" s="191"/>
      <c r="P145" s="192" t="str">
        <f t="shared" si="1"/>
        <v/>
      </c>
    </row>
    <row r="146" spans="1:17" ht="15" customHeight="1" x14ac:dyDescent="0.3">
      <c r="A146" s="199"/>
      <c r="B146" s="199"/>
      <c r="C146" s="245" t="s">
        <v>558</v>
      </c>
      <c r="D146" s="245"/>
      <c r="E146" s="245"/>
      <c r="F146" s="214" t="s">
        <v>315</v>
      </c>
      <c r="G146" s="214">
        <v>70</v>
      </c>
      <c r="H146" s="214">
        <v>154</v>
      </c>
      <c r="I146" s="214">
        <v>0.82</v>
      </c>
      <c r="J146" s="214">
        <v>0.19</v>
      </c>
      <c r="K146" s="214">
        <v>0.19</v>
      </c>
      <c r="L146" s="214">
        <v>3</v>
      </c>
      <c r="M146" s="186"/>
      <c r="N146" s="197">
        <f>'База елки'!K83</f>
        <v>1780</v>
      </c>
      <c r="O146" s="197" cm="1">
        <f t="array" ref="O146">_xlfn.IFS('База елки'!$M$3&lt;25000,'База елки'!K83,'База елки'!$M$3&lt;50000,'База елки'!K83/102%,'База елки'!$M$3&lt;100000,'База елки'!K83/104%,'База елки'!$M$3&lt;250000,'База елки'!K83/107%,'База елки'!$M$3&lt;500000,'База елки'!K83/109%,'База елки'!$M$3&lt;1000000,'База елки'!K83/112%,'База елки'!$M$3&gt;1000000,'База елки'!K83/115%)</f>
        <v>1780</v>
      </c>
      <c r="P146" s="190" t="str">
        <f t="shared" ref="P146:P209" si="2">IF(O146*M146&gt;0,M146*O146,"")</f>
        <v/>
      </c>
    </row>
    <row r="147" spans="1:17" ht="15" customHeight="1" x14ac:dyDescent="0.3">
      <c r="A147" s="199"/>
      <c r="B147" s="199"/>
      <c r="C147" s="245"/>
      <c r="D147" s="245"/>
      <c r="E147" s="245"/>
      <c r="F147" s="214" t="s">
        <v>316</v>
      </c>
      <c r="G147" s="214">
        <v>80</v>
      </c>
      <c r="H147" s="214">
        <v>200</v>
      </c>
      <c r="I147" s="214">
        <v>0.95</v>
      </c>
      <c r="J147" s="214">
        <v>0.2</v>
      </c>
      <c r="K147" s="214">
        <v>0.2</v>
      </c>
      <c r="L147" s="214">
        <v>4.0999999999999996</v>
      </c>
      <c r="M147" s="186"/>
      <c r="N147" s="197">
        <f>'База елки'!K84</f>
        <v>2280</v>
      </c>
      <c r="O147" s="197" cm="1">
        <f t="array" ref="O147">_xlfn.IFS('База елки'!$M$3&lt;25000,'База елки'!K84,'База елки'!$M$3&lt;50000,'База елки'!K84/102%,'База елки'!$M$3&lt;100000,'База елки'!K84/104%,'База елки'!$M$3&lt;250000,'База елки'!K84/107%,'База елки'!$M$3&lt;500000,'База елки'!K84/109%,'База елки'!$M$3&lt;1000000,'База елки'!K84/112%,'База елки'!$M$3&gt;1000000,'База елки'!K84/115%)</f>
        <v>2280</v>
      </c>
      <c r="P147" s="190" t="str">
        <f t="shared" si="2"/>
        <v/>
      </c>
    </row>
    <row r="148" spans="1:17" ht="15" customHeight="1" x14ac:dyDescent="0.3">
      <c r="A148" s="199"/>
      <c r="B148" s="199"/>
      <c r="C148" s="245"/>
      <c r="D148" s="245"/>
      <c r="E148" s="245"/>
      <c r="F148" s="214" t="s">
        <v>322</v>
      </c>
      <c r="G148" s="214">
        <v>90</v>
      </c>
      <c r="H148" s="214">
        <v>280</v>
      </c>
      <c r="I148" s="214">
        <v>1.1499999999999999</v>
      </c>
      <c r="J148" s="214">
        <v>0.22</v>
      </c>
      <c r="K148" s="214">
        <v>0.22</v>
      </c>
      <c r="L148" s="214">
        <v>5.4</v>
      </c>
      <c r="M148" s="186"/>
      <c r="N148" s="197">
        <f>'База елки'!K85</f>
        <v>3060</v>
      </c>
      <c r="O148" s="197" cm="1">
        <f t="array" ref="O148">_xlfn.IFS('База елки'!$M$3&lt;25000,'База елки'!K85,'База елки'!$M$3&lt;50000,'База елки'!K85/102%,'База елки'!$M$3&lt;100000,'База елки'!K85/104%,'База елки'!$M$3&lt;250000,'База елки'!K85/107%,'База елки'!$M$3&lt;500000,'База елки'!K85/109%,'База елки'!$M$3&lt;1000000,'База елки'!K85/112%,'База елки'!$M$3&gt;1000000,'База елки'!K85/115%)</f>
        <v>3060</v>
      </c>
      <c r="P148" s="190" t="str">
        <f t="shared" si="2"/>
        <v/>
      </c>
    </row>
    <row r="149" spans="1:17" ht="15" customHeight="1" x14ac:dyDescent="0.3">
      <c r="A149" s="199"/>
      <c r="B149" s="199"/>
      <c r="C149" s="245"/>
      <c r="D149" s="245"/>
      <c r="E149" s="245"/>
      <c r="F149" s="214" t="s">
        <v>328</v>
      </c>
      <c r="G149" s="214">
        <v>100</v>
      </c>
      <c r="H149" s="214">
        <v>339</v>
      </c>
      <c r="I149" s="214">
        <v>1.35</v>
      </c>
      <c r="J149" s="214">
        <v>0.25</v>
      </c>
      <c r="K149" s="214">
        <v>0.25</v>
      </c>
      <c r="L149" s="214">
        <v>6.5</v>
      </c>
      <c r="M149" s="186"/>
      <c r="N149" s="197">
        <f>'База елки'!K86</f>
        <v>3620</v>
      </c>
      <c r="O149" s="197" cm="1">
        <f t="array" ref="O149">_xlfn.IFS('База елки'!$M$3&lt;25000,'База елки'!K86,'База елки'!$M$3&lt;50000,'База елки'!K86/102%,'База елки'!$M$3&lt;100000,'База елки'!K86/104%,'База елки'!$M$3&lt;250000,'База елки'!K86/107%,'База елки'!$M$3&lt;500000,'База елки'!K86/109%,'База елки'!$M$3&lt;1000000,'База елки'!K86/112%,'База елки'!$M$3&gt;1000000,'База елки'!K86/115%)</f>
        <v>3620</v>
      </c>
      <c r="P149" s="190" t="str">
        <f t="shared" si="2"/>
        <v/>
      </c>
    </row>
    <row r="150" spans="1:17" ht="15" customHeight="1" x14ac:dyDescent="0.3">
      <c r="A150" s="199"/>
      <c r="B150" s="199"/>
      <c r="C150" s="245"/>
      <c r="D150" s="245"/>
      <c r="E150" s="245"/>
      <c r="F150" s="214"/>
      <c r="G150" s="214"/>
      <c r="H150" s="214"/>
      <c r="I150" s="214"/>
      <c r="J150" s="214"/>
      <c r="K150" s="214"/>
      <c r="L150" s="214"/>
      <c r="M150" s="221"/>
      <c r="N150" s="197"/>
      <c r="O150" s="197"/>
      <c r="P150" s="190" t="str">
        <f t="shared" si="2"/>
        <v/>
      </c>
    </row>
    <row r="151" spans="1:17" ht="15" customHeight="1" x14ac:dyDescent="0.3">
      <c r="A151" s="199"/>
      <c r="B151" s="199"/>
      <c r="C151" s="245"/>
      <c r="D151" s="245"/>
      <c r="E151" s="245"/>
      <c r="F151" s="214"/>
      <c r="G151" s="214"/>
      <c r="H151" s="214"/>
      <c r="I151" s="214"/>
      <c r="J151" s="214"/>
      <c r="K151" s="214"/>
      <c r="L151" s="214"/>
      <c r="M151" s="221"/>
      <c r="N151" s="197"/>
      <c r="O151" s="197"/>
      <c r="P151" s="190" t="str">
        <f t="shared" si="2"/>
        <v/>
      </c>
    </row>
    <row r="152" spans="1:17" ht="15" customHeight="1" x14ac:dyDescent="0.3">
      <c r="A152" s="199"/>
      <c r="B152" s="199"/>
      <c r="C152" s="245"/>
      <c r="D152" s="245"/>
      <c r="E152" s="245"/>
      <c r="F152" s="214"/>
      <c r="G152" s="214"/>
      <c r="H152" s="214"/>
      <c r="I152" s="214"/>
      <c r="J152" s="214"/>
      <c r="K152" s="214"/>
      <c r="L152" s="214"/>
      <c r="M152" s="221"/>
      <c r="N152" s="197"/>
      <c r="O152" s="197"/>
      <c r="P152" s="190" t="str">
        <f t="shared" si="2"/>
        <v/>
      </c>
    </row>
    <row r="153" spans="1:17" ht="15" customHeight="1" x14ac:dyDescent="0.3">
      <c r="A153" s="199"/>
      <c r="B153" s="199"/>
      <c r="C153" s="246"/>
      <c r="D153" s="246"/>
      <c r="E153" s="246"/>
      <c r="F153" s="216"/>
      <c r="G153" s="216"/>
      <c r="H153" s="216"/>
      <c r="I153" s="216"/>
      <c r="J153" s="216"/>
      <c r="K153" s="216"/>
      <c r="L153" s="216"/>
      <c r="M153" s="187"/>
      <c r="N153" s="191"/>
      <c r="O153" s="191"/>
      <c r="P153" s="192" t="str">
        <f t="shared" si="2"/>
        <v/>
      </c>
    </row>
    <row r="154" spans="1:17" ht="15" customHeight="1" x14ac:dyDescent="0.3">
      <c r="A154" s="254"/>
      <c r="B154" s="247"/>
      <c r="C154" s="244" t="s">
        <v>559</v>
      </c>
      <c r="D154" s="244"/>
      <c r="E154" s="244"/>
      <c r="F154" s="214" t="s">
        <v>313</v>
      </c>
      <c r="G154" s="214">
        <v>50</v>
      </c>
      <c r="H154" s="214">
        <v>117</v>
      </c>
      <c r="I154" s="214">
        <v>0.15</v>
      </c>
      <c r="J154" s="214">
        <v>0.15</v>
      </c>
      <c r="K154" s="214">
        <v>0.82</v>
      </c>
      <c r="L154" s="214">
        <v>2.5</v>
      </c>
      <c r="M154" s="208"/>
      <c r="N154" s="197">
        <f>'База елки'!K87</f>
        <v>1420</v>
      </c>
      <c r="O154" s="197" cm="1">
        <f t="array" ref="O154">_xlfn.IFS('База елки'!$M$3&lt;25000,'База елки'!K87,'База елки'!$M$3&lt;50000,'База елки'!K87/102%,'База елки'!$M$3&lt;100000,'База елки'!K87/104%,'База елки'!$M$3&lt;250000,'База елки'!K87/107%,'База елки'!$M$3&lt;500000,'База елки'!K87/109%,'База елки'!$M$3&lt;1000000,'База елки'!K87/112%,'База елки'!$M$3&gt;1000000,'База елки'!K87/115%)</f>
        <v>1420</v>
      </c>
      <c r="P154" s="190" t="str">
        <f t="shared" si="2"/>
        <v/>
      </c>
    </row>
    <row r="155" spans="1:17" ht="15" customHeight="1" x14ac:dyDescent="0.3">
      <c r="A155" s="255"/>
      <c r="B155" s="249"/>
      <c r="C155" s="245"/>
      <c r="D155" s="245"/>
      <c r="E155" s="245"/>
      <c r="F155" s="214" t="s">
        <v>326</v>
      </c>
      <c r="G155" s="214">
        <v>60</v>
      </c>
      <c r="H155" s="214">
        <v>159</v>
      </c>
      <c r="I155" s="214">
        <v>0.19</v>
      </c>
      <c r="J155" s="214">
        <v>0.19</v>
      </c>
      <c r="K155" s="214">
        <v>0.82</v>
      </c>
      <c r="L155" s="214">
        <v>3.2</v>
      </c>
      <c r="M155" s="186"/>
      <c r="N155" s="197">
        <f>'База елки'!K88</f>
        <v>1900</v>
      </c>
      <c r="O155" s="197" cm="1">
        <f t="array" ref="O155">_xlfn.IFS('База елки'!$M$3&lt;25000,'База елки'!K88,'База елки'!$M$3&lt;50000,'База елки'!K88/102%,'База елки'!$M$3&lt;100000,'База елки'!K88/104%,'База елки'!$M$3&lt;250000,'База елки'!K88/107%,'База елки'!$M$3&lt;500000,'База елки'!K88/109%,'База елки'!$M$3&lt;1000000,'База елки'!K88/112%,'База елки'!$M$3&gt;1000000,'База елки'!K88/115%)</f>
        <v>1900</v>
      </c>
      <c r="P155" s="190" t="str">
        <f t="shared" si="2"/>
        <v/>
      </c>
      <c r="Q155" s="162"/>
    </row>
    <row r="156" spans="1:17" ht="15" customHeight="1" x14ac:dyDescent="0.3">
      <c r="A156" s="255"/>
      <c r="B156" s="249"/>
      <c r="C156" s="245"/>
      <c r="D156" s="245"/>
      <c r="E156" s="245"/>
      <c r="F156" s="214" t="s">
        <v>321</v>
      </c>
      <c r="G156" s="214">
        <v>70</v>
      </c>
      <c r="H156" s="214">
        <v>225</v>
      </c>
      <c r="I156" s="214">
        <v>0.2</v>
      </c>
      <c r="J156" s="214">
        <v>0.2</v>
      </c>
      <c r="K156" s="214">
        <v>0.95</v>
      </c>
      <c r="L156" s="214">
        <v>4.3</v>
      </c>
      <c r="M156" s="186"/>
      <c r="N156" s="197">
        <f>'База елки'!K89</f>
        <v>2580</v>
      </c>
      <c r="O156" s="197" cm="1">
        <f t="array" ref="O156">_xlfn.IFS('База елки'!$M$3&lt;25000,'База елки'!K89,'База елки'!$M$3&lt;50000,'База елки'!K89/102%,'База елки'!$M$3&lt;100000,'База елки'!K89/104%,'База елки'!$M$3&lt;250000,'База елки'!K89/107%,'База елки'!$M$3&lt;500000,'База елки'!K89/109%,'База елки'!$M$3&lt;1000000,'База елки'!K89/112%,'База елки'!$M$3&gt;1000000,'База елки'!K89/115%)</f>
        <v>2580</v>
      </c>
      <c r="P156" s="190" t="str">
        <f t="shared" si="2"/>
        <v/>
      </c>
    </row>
    <row r="157" spans="1:17" ht="15" customHeight="1" x14ac:dyDescent="0.3">
      <c r="A157" s="255"/>
      <c r="B157" s="249"/>
      <c r="C157" s="245"/>
      <c r="D157" s="245"/>
      <c r="E157" s="245"/>
      <c r="F157" s="214" t="s">
        <v>322</v>
      </c>
      <c r="G157" s="214">
        <v>90</v>
      </c>
      <c r="H157" s="214">
        <v>398</v>
      </c>
      <c r="I157" s="214">
        <v>0.22</v>
      </c>
      <c r="J157" s="214">
        <v>0.22</v>
      </c>
      <c r="K157" s="214">
        <v>1.1499999999999999</v>
      </c>
      <c r="L157" s="214">
        <v>7</v>
      </c>
      <c r="M157" s="186"/>
      <c r="N157" s="197">
        <f>'База елки'!K90</f>
        <v>3840</v>
      </c>
      <c r="O157" s="197" cm="1">
        <f t="array" ref="O157">_xlfn.IFS('База елки'!$M$3&lt;25000,'База елки'!K90,'База елки'!$M$3&lt;50000,'База елки'!K90/102%,'База елки'!$M$3&lt;100000,'База елки'!K90/104%,'База елки'!$M$3&lt;250000,'База елки'!K90/107%,'База елки'!$M$3&lt;500000,'База елки'!K90/109%,'База елки'!$M$3&lt;1000000,'База елки'!K90/112%,'База елки'!$M$3&gt;1000000,'База елки'!K90/115%)</f>
        <v>3840</v>
      </c>
      <c r="P157" s="190" t="str">
        <f t="shared" si="2"/>
        <v/>
      </c>
    </row>
    <row r="158" spans="1:17" ht="15" customHeight="1" x14ac:dyDescent="0.3">
      <c r="A158" s="255"/>
      <c r="B158" s="249"/>
      <c r="C158" s="245"/>
      <c r="D158" s="245"/>
      <c r="E158" s="245"/>
      <c r="F158" s="214" t="s">
        <v>318</v>
      </c>
      <c r="G158" s="214">
        <v>110</v>
      </c>
      <c r="H158" s="214">
        <v>552</v>
      </c>
      <c r="I158" s="214">
        <v>0.25</v>
      </c>
      <c r="J158" s="214">
        <v>0.25</v>
      </c>
      <c r="K158" s="214">
        <v>1.35</v>
      </c>
      <c r="L158" s="214">
        <v>9.8000000000000007</v>
      </c>
      <c r="M158" s="186"/>
      <c r="N158" s="197">
        <f>'База елки'!K91</f>
        <v>5280</v>
      </c>
      <c r="O158" s="197" cm="1">
        <f t="array" ref="O158">_xlfn.IFS('База елки'!$M$3&lt;25000,'База елки'!K91,'База елки'!$M$3&lt;50000,'База елки'!K91/102%,'База елки'!$M$3&lt;100000,'База елки'!K91/104%,'База елки'!$M$3&lt;250000,'База елки'!K91/107%,'База елки'!$M$3&lt;500000,'База елки'!K91/109%,'База елки'!$M$3&lt;1000000,'База елки'!K91/112%,'База елки'!$M$3&gt;1000000,'База елки'!K91/115%)</f>
        <v>5280</v>
      </c>
      <c r="P158" s="190" t="str">
        <f t="shared" si="2"/>
        <v/>
      </c>
    </row>
    <row r="159" spans="1:17" ht="15" customHeight="1" x14ac:dyDescent="0.3">
      <c r="A159" s="255"/>
      <c r="B159" s="249"/>
      <c r="C159" s="245"/>
      <c r="D159" s="245"/>
      <c r="E159" s="245"/>
      <c r="F159" s="214" t="s">
        <v>319</v>
      </c>
      <c r="G159" s="214">
        <v>120</v>
      </c>
      <c r="H159" s="214">
        <v>786</v>
      </c>
      <c r="I159" s="214">
        <v>0.26</v>
      </c>
      <c r="J159" s="214">
        <v>0.26</v>
      </c>
      <c r="K159" s="214">
        <v>1.45</v>
      </c>
      <c r="L159" s="214">
        <v>14.3</v>
      </c>
      <c r="M159" s="186"/>
      <c r="N159" s="197">
        <f>'База елки'!K92</f>
        <v>7520</v>
      </c>
      <c r="O159" s="197" cm="1">
        <f t="array" ref="O159">_xlfn.IFS('База елки'!$M$3&lt;25000,'База елки'!K92,'База елки'!$M$3&lt;50000,'База елки'!K92/102%,'База елки'!$M$3&lt;100000,'База елки'!K92/104%,'База елки'!$M$3&lt;250000,'База елки'!K92/107%,'База елки'!$M$3&lt;500000,'База елки'!K92/109%,'База елки'!$M$3&lt;1000000,'База елки'!K92/112%,'База елки'!$M$3&gt;1000000,'База елки'!K92/115%)</f>
        <v>7520</v>
      </c>
      <c r="P159" s="190" t="str">
        <f t="shared" si="2"/>
        <v/>
      </c>
    </row>
    <row r="160" spans="1:17" ht="15" customHeight="1" x14ac:dyDescent="0.3">
      <c r="A160" s="255"/>
      <c r="B160" s="249"/>
      <c r="C160" s="245"/>
      <c r="D160" s="245"/>
      <c r="E160" s="245"/>
      <c r="F160" s="214" t="s">
        <v>323</v>
      </c>
      <c r="G160" s="214">
        <v>150</v>
      </c>
      <c r="H160" s="214">
        <v>1094</v>
      </c>
      <c r="I160" s="214">
        <v>0.33</v>
      </c>
      <c r="J160" s="214">
        <v>0.33</v>
      </c>
      <c r="K160" s="214">
        <v>1.4</v>
      </c>
      <c r="L160" s="214">
        <v>19</v>
      </c>
      <c r="M160" s="186"/>
      <c r="N160" s="197">
        <f>'База елки'!K93</f>
        <v>11180</v>
      </c>
      <c r="O160" s="197" cm="1">
        <f t="array" ref="O160">_xlfn.IFS('База елки'!$M$3&lt;25000,'База елки'!K93,'База елки'!$M$3&lt;50000,'База елки'!K93/102%,'База елки'!$M$3&lt;100000,'База елки'!K93/104%,'База елки'!$M$3&lt;250000,'База елки'!K93/107%,'База елки'!$M$3&lt;500000,'База елки'!K93/109%,'База елки'!$M$3&lt;1000000,'База елки'!K93/112%,'База елки'!$M$3&gt;1000000,'База елки'!K93/115%)</f>
        <v>11180</v>
      </c>
      <c r="P160" s="190" t="str">
        <f t="shared" si="2"/>
        <v/>
      </c>
    </row>
    <row r="161" spans="1:16" ht="15" customHeight="1" x14ac:dyDescent="0.3">
      <c r="A161" s="255"/>
      <c r="B161" s="249"/>
      <c r="C161" s="245"/>
      <c r="D161" s="245"/>
      <c r="E161" s="245"/>
      <c r="F161" s="214" t="s">
        <v>324</v>
      </c>
      <c r="G161" s="214">
        <v>200</v>
      </c>
      <c r="H161" s="214">
        <v>2300</v>
      </c>
      <c r="I161" s="214">
        <v>0.33</v>
      </c>
      <c r="J161" s="214">
        <v>0.33</v>
      </c>
      <c r="K161" s="214">
        <v>1.4</v>
      </c>
      <c r="L161" s="214">
        <v>55</v>
      </c>
      <c r="M161" s="186"/>
      <c r="N161" s="197">
        <f>'База елки'!K94</f>
        <v>39260</v>
      </c>
      <c r="O161" s="197" cm="1">
        <f t="array" ref="O161">_xlfn.IFS('База елки'!$M$3&lt;25000,'База елки'!K94,'База елки'!$M$3&lt;50000,'База елки'!K94/102%,'База елки'!$M$3&lt;100000,'База елки'!K94/104%,'База елки'!$M$3&lt;250000,'База елки'!K94/107%,'База елки'!$M$3&lt;500000,'База елки'!K94/109%,'База елки'!$M$3&lt;1000000,'База елки'!K94/112%,'База елки'!$M$3&gt;1000000,'База елки'!K94/115%)</f>
        <v>39260</v>
      </c>
      <c r="P161" s="190" t="str">
        <f t="shared" si="2"/>
        <v/>
      </c>
    </row>
    <row r="162" spans="1:16" ht="15" customHeight="1" x14ac:dyDescent="0.3">
      <c r="A162" s="256"/>
      <c r="B162" s="250"/>
      <c r="C162" s="246"/>
      <c r="D162" s="246"/>
      <c r="E162" s="246"/>
      <c r="F162" s="216" t="s">
        <v>325</v>
      </c>
      <c r="G162" s="216">
        <v>250</v>
      </c>
      <c r="H162" s="216">
        <v>3500</v>
      </c>
      <c r="I162" s="216">
        <v>0.33</v>
      </c>
      <c r="J162" s="216">
        <v>0.33</v>
      </c>
      <c r="K162" s="216">
        <v>1.4</v>
      </c>
      <c r="L162" s="226">
        <v>80</v>
      </c>
      <c r="M162" s="186"/>
      <c r="N162" s="196">
        <f>'База елки'!K95</f>
        <v>60500</v>
      </c>
      <c r="O162" s="191" cm="1">
        <f t="array" ref="O162">_xlfn.IFS('База елки'!$M$3&lt;25000,'База елки'!K95,'База елки'!$M$3&lt;50000,'База елки'!K95/102%,'База елки'!$M$3&lt;100000,'База елки'!K95/104%,'База елки'!$M$3&lt;250000,'База елки'!K95/107%,'База елки'!$M$3&lt;500000,'База елки'!K95/109%,'База елки'!$M$3&lt;1000000,'База елки'!K95/112%,'База елки'!$M$3&gt;1000000,'База елки'!K95/115%)</f>
        <v>60500</v>
      </c>
      <c r="P162" s="192" t="str">
        <f t="shared" si="2"/>
        <v/>
      </c>
    </row>
    <row r="163" spans="1:16" ht="15" customHeight="1" x14ac:dyDescent="0.3">
      <c r="A163" s="249"/>
      <c r="B163" s="249"/>
      <c r="C163" s="245" t="s">
        <v>560</v>
      </c>
      <c r="D163" s="245"/>
      <c r="E163" s="245"/>
      <c r="F163" s="214" t="s">
        <v>321</v>
      </c>
      <c r="G163" s="214">
        <v>70</v>
      </c>
      <c r="H163" s="214">
        <v>225</v>
      </c>
      <c r="I163" s="214">
        <v>0.82</v>
      </c>
      <c r="J163" s="214">
        <v>0.19</v>
      </c>
      <c r="K163" s="214">
        <v>0.19</v>
      </c>
      <c r="L163" s="214">
        <v>4.3</v>
      </c>
      <c r="M163" s="186"/>
      <c r="N163" s="189">
        <f>'База елки'!K96</f>
        <v>2680</v>
      </c>
      <c r="O163" s="197" cm="1">
        <f t="array" ref="O163">_xlfn.IFS('База елки'!$M$3&lt;25000,'База елки'!K96,'База елки'!$M$3&lt;50000,'База елки'!K96/102%,'База елки'!$M$3&lt;100000,'База елки'!K96/104%,'База елки'!$M$3&lt;250000,'База елки'!K96/107%,'База елки'!$M$3&lt;500000,'База елки'!K96/109%,'База елки'!$M$3&lt;1000000,'База елки'!K96/112%,'База елки'!$M$3&gt;1000000,'База елки'!K96/115%)</f>
        <v>2680</v>
      </c>
      <c r="P163" s="190" t="str">
        <f t="shared" si="2"/>
        <v/>
      </c>
    </row>
    <row r="164" spans="1:16" ht="15" customHeight="1" x14ac:dyDescent="0.3">
      <c r="A164" s="249"/>
      <c r="B164" s="249"/>
      <c r="C164" s="245"/>
      <c r="D164" s="245"/>
      <c r="E164" s="245"/>
      <c r="F164" s="214" t="s">
        <v>322</v>
      </c>
      <c r="G164" s="214">
        <v>90</v>
      </c>
      <c r="H164" s="214">
        <v>398</v>
      </c>
      <c r="I164" s="214">
        <v>0.95</v>
      </c>
      <c r="J164" s="214">
        <v>0.2</v>
      </c>
      <c r="K164" s="214">
        <v>0.2</v>
      </c>
      <c r="L164" s="214">
        <v>7</v>
      </c>
      <c r="M164" s="186"/>
      <c r="N164" s="189">
        <f>'База елки'!K97</f>
        <v>4040</v>
      </c>
      <c r="O164" s="197" cm="1">
        <f t="array" ref="O164">_xlfn.IFS('База елки'!$M$3&lt;25000,'База елки'!K97,'База елки'!$M$3&lt;50000,'База елки'!K97/102%,'База елки'!$M$3&lt;100000,'База елки'!K97/104%,'База елки'!$M$3&lt;250000,'База елки'!K97/107%,'База елки'!$M$3&lt;500000,'База елки'!K97/109%,'База елки'!$M$3&lt;1000000,'База елки'!K97/112%,'База елки'!$M$3&gt;1000000,'База елки'!K97/115%)</f>
        <v>4040</v>
      </c>
      <c r="P164" s="190" t="str">
        <f t="shared" si="2"/>
        <v/>
      </c>
    </row>
    <row r="165" spans="1:16" ht="15" customHeight="1" x14ac:dyDescent="0.3">
      <c r="A165" s="249"/>
      <c r="B165" s="249"/>
      <c r="C165" s="245"/>
      <c r="D165" s="245"/>
      <c r="E165" s="245"/>
      <c r="F165" s="214" t="s">
        <v>318</v>
      </c>
      <c r="G165" s="214">
        <v>110</v>
      </c>
      <c r="H165" s="214">
        <v>552</v>
      </c>
      <c r="I165" s="214">
        <v>1.1499999999999999</v>
      </c>
      <c r="J165" s="214">
        <v>0.22</v>
      </c>
      <c r="K165" s="214">
        <v>0.22</v>
      </c>
      <c r="L165" s="214">
        <v>9.8000000000000007</v>
      </c>
      <c r="M165" s="186"/>
      <c r="N165" s="189">
        <f>'База елки'!K98</f>
        <v>5560</v>
      </c>
      <c r="O165" s="197" cm="1">
        <f t="array" ref="O165">_xlfn.IFS('База елки'!$M$3&lt;25000,'База елки'!K98,'База елки'!$M$3&lt;50000,'База елки'!K98/102%,'База елки'!$M$3&lt;100000,'База елки'!K98/104%,'База елки'!$M$3&lt;250000,'База елки'!K98/107%,'База елки'!$M$3&lt;500000,'База елки'!K98/109%,'База елки'!$M$3&lt;1000000,'База елки'!K98/112%,'База елки'!$M$3&gt;1000000,'База елки'!K98/115%)</f>
        <v>5560</v>
      </c>
      <c r="P165" s="190" t="str">
        <f t="shared" si="2"/>
        <v/>
      </c>
    </row>
    <row r="166" spans="1:16" ht="15" customHeight="1" x14ac:dyDescent="0.3">
      <c r="A166" s="249"/>
      <c r="B166" s="249"/>
      <c r="C166" s="245"/>
      <c r="D166" s="245"/>
      <c r="E166" s="245"/>
      <c r="F166" s="214" t="s">
        <v>319</v>
      </c>
      <c r="G166" s="214">
        <v>120</v>
      </c>
      <c r="H166" s="214">
        <v>786</v>
      </c>
      <c r="I166" s="214">
        <v>1.35</v>
      </c>
      <c r="J166" s="214">
        <v>0.25</v>
      </c>
      <c r="K166" s="214">
        <v>0.25</v>
      </c>
      <c r="L166" s="214">
        <v>14.3</v>
      </c>
      <c r="M166" s="186"/>
      <c r="N166" s="189">
        <f>'База елки'!K99</f>
        <v>7900</v>
      </c>
      <c r="O166" s="197" cm="1">
        <f t="array" ref="O166">_xlfn.IFS('База елки'!$M$3&lt;25000,'База елки'!K99,'База елки'!$M$3&lt;50000,'База елки'!K99/102%,'База елки'!$M$3&lt;100000,'База елки'!K99/104%,'База елки'!$M$3&lt;250000,'База елки'!K99/107%,'База елки'!$M$3&lt;500000,'База елки'!K99/109%,'База елки'!$M$3&lt;1000000,'База елки'!K99/112%,'База елки'!$M$3&gt;1000000,'База елки'!K99/115%)</f>
        <v>7900</v>
      </c>
      <c r="P166" s="190" t="str">
        <f t="shared" si="2"/>
        <v/>
      </c>
    </row>
    <row r="167" spans="1:16" ht="15" customHeight="1" x14ac:dyDescent="0.3">
      <c r="A167" s="249"/>
      <c r="B167" s="249"/>
      <c r="C167" s="245"/>
      <c r="D167" s="245"/>
      <c r="E167" s="245"/>
      <c r="F167" s="214" t="s">
        <v>323</v>
      </c>
      <c r="G167" s="214">
        <v>150</v>
      </c>
      <c r="H167" s="214">
        <v>1094</v>
      </c>
      <c r="I167" s="214">
        <v>1.45</v>
      </c>
      <c r="J167" s="214">
        <v>0.26</v>
      </c>
      <c r="K167" s="214">
        <v>0.26</v>
      </c>
      <c r="L167" s="214">
        <v>19</v>
      </c>
      <c r="M167" s="186"/>
      <c r="N167" s="189">
        <f>'База елки'!K100</f>
        <v>11580</v>
      </c>
      <c r="O167" s="197" cm="1">
        <f t="array" ref="O167">_xlfn.IFS('База елки'!$M$3&lt;25000,'База елки'!K100,'База елки'!$M$3&lt;50000,'База елки'!K100/102%,'База елки'!$M$3&lt;100000,'База елки'!K100/104%,'База елки'!$M$3&lt;250000,'База елки'!K100/107%,'База елки'!$M$3&lt;500000,'База елки'!K100/109%,'База елки'!$M$3&lt;1000000,'База елки'!K100/112%,'База елки'!$M$3&gt;1000000,'База елки'!K100/115%)</f>
        <v>11580</v>
      </c>
      <c r="P167" s="190" t="str">
        <f t="shared" si="2"/>
        <v/>
      </c>
    </row>
    <row r="168" spans="1:16" ht="15" customHeight="1" x14ac:dyDescent="0.3">
      <c r="A168" s="249"/>
      <c r="B168" s="249"/>
      <c r="C168" s="245"/>
      <c r="D168" s="245"/>
      <c r="E168" s="245"/>
      <c r="F168" s="214"/>
      <c r="G168" s="214"/>
      <c r="H168" s="214"/>
      <c r="I168" s="214"/>
      <c r="J168" s="214"/>
      <c r="K168" s="214"/>
      <c r="L168" s="214"/>
      <c r="M168" s="10"/>
      <c r="N168" s="189"/>
      <c r="O168" s="197"/>
      <c r="P168" s="190" t="str">
        <f t="shared" si="2"/>
        <v/>
      </c>
    </row>
    <row r="169" spans="1:16" ht="15" customHeight="1" x14ac:dyDescent="0.3">
      <c r="A169" s="249"/>
      <c r="B169" s="249"/>
      <c r="C169" s="245"/>
      <c r="D169" s="245"/>
      <c r="E169" s="245"/>
      <c r="F169" s="214"/>
      <c r="G169" s="214"/>
      <c r="H169" s="214"/>
      <c r="I169" s="214"/>
      <c r="J169" s="214"/>
      <c r="K169" s="214"/>
      <c r="L169" s="214"/>
      <c r="M169" s="188"/>
      <c r="N169" s="189"/>
      <c r="O169" s="189"/>
      <c r="P169" s="190" t="str">
        <f t="shared" si="2"/>
        <v/>
      </c>
    </row>
    <row r="170" spans="1:16" ht="15" customHeight="1" x14ac:dyDescent="0.3">
      <c r="A170" s="250"/>
      <c r="B170" s="250"/>
      <c r="C170" s="246"/>
      <c r="D170" s="246"/>
      <c r="E170" s="246"/>
      <c r="F170" s="216"/>
      <c r="G170" s="216"/>
      <c r="H170" s="216"/>
      <c r="I170" s="216"/>
      <c r="J170" s="216"/>
      <c r="K170" s="216"/>
      <c r="L170" s="216"/>
      <c r="M170" s="187"/>
      <c r="N170" s="191"/>
      <c r="O170" s="191"/>
      <c r="P170" s="192" t="str">
        <f t="shared" si="2"/>
        <v/>
      </c>
    </row>
    <row r="171" spans="1:16" ht="15" customHeight="1" x14ac:dyDescent="0.3">
      <c r="A171" s="249"/>
      <c r="B171" s="249"/>
      <c r="C171" s="245" t="s">
        <v>561</v>
      </c>
      <c r="D171" s="245"/>
      <c r="E171" s="245"/>
      <c r="F171" s="214" t="s">
        <v>326</v>
      </c>
      <c r="G171" s="214">
        <v>60</v>
      </c>
      <c r="H171" s="214">
        <v>159</v>
      </c>
      <c r="I171" s="214">
        <v>0.82</v>
      </c>
      <c r="J171" s="214">
        <v>0.15</v>
      </c>
      <c r="K171" s="214">
        <v>0.15</v>
      </c>
      <c r="L171" s="214">
        <v>3.2</v>
      </c>
      <c r="M171" s="186"/>
      <c r="N171" s="189">
        <f>'База елки'!K101</f>
        <v>1980</v>
      </c>
      <c r="O171" s="189" cm="1">
        <f t="array" ref="O171">_xlfn.IFS('База елки'!$M$3&lt;25000,'База елки'!K101,'База елки'!$M$3&lt;50000,'База елки'!K101/102%,'База елки'!$M$3&lt;100000,'База елки'!K101/104%,'База елки'!$M$3&lt;250000,'База елки'!K101/107%,'База елки'!$M$3&lt;500000,'База елки'!K101/109%,'База елки'!$M$3&lt;1000000,'База елки'!K101/112%,'База елки'!$M$3&gt;1000000,'База елки'!K101/115%)</f>
        <v>1980</v>
      </c>
      <c r="P171" s="190" t="str">
        <f t="shared" si="2"/>
        <v/>
      </c>
    </row>
    <row r="172" spans="1:16" ht="15" customHeight="1" x14ac:dyDescent="0.3">
      <c r="A172" s="249"/>
      <c r="B172" s="249"/>
      <c r="C172" s="245"/>
      <c r="D172" s="245"/>
      <c r="E172" s="245"/>
      <c r="F172" s="214" t="s">
        <v>321</v>
      </c>
      <c r="G172" s="214">
        <v>70</v>
      </c>
      <c r="H172" s="214">
        <v>225</v>
      </c>
      <c r="I172" s="214">
        <v>0.82</v>
      </c>
      <c r="J172" s="214">
        <v>0.19</v>
      </c>
      <c r="K172" s="214">
        <v>0.19</v>
      </c>
      <c r="L172" s="214">
        <v>4.3</v>
      </c>
      <c r="M172" s="186"/>
      <c r="N172" s="189">
        <f>'База елки'!K102</f>
        <v>2680</v>
      </c>
      <c r="O172" s="189" cm="1">
        <f t="array" ref="O172">_xlfn.IFS('База елки'!$M$3&lt;25000,'База елки'!K102,'База елки'!$M$3&lt;50000,'База елки'!K102/102%,'База елки'!$M$3&lt;100000,'База елки'!K102/104%,'База елки'!$M$3&lt;250000,'База елки'!K102/107%,'База елки'!$M$3&lt;500000,'База елки'!K102/109%,'База елки'!$M$3&lt;1000000,'База елки'!K102/112%,'База елки'!$M$3&gt;1000000,'База елки'!K102/115%)</f>
        <v>2680</v>
      </c>
      <c r="P172" s="190" t="str">
        <f t="shared" si="2"/>
        <v/>
      </c>
    </row>
    <row r="173" spans="1:16" ht="15" customHeight="1" x14ac:dyDescent="0.3">
      <c r="A173" s="249"/>
      <c r="B173" s="249"/>
      <c r="C173" s="245"/>
      <c r="D173" s="245"/>
      <c r="E173" s="245"/>
      <c r="F173" s="214" t="s">
        <v>322</v>
      </c>
      <c r="G173" s="214">
        <v>90</v>
      </c>
      <c r="H173" s="214">
        <v>398</v>
      </c>
      <c r="I173" s="214">
        <v>0.95</v>
      </c>
      <c r="J173" s="214">
        <v>0.2</v>
      </c>
      <c r="K173" s="214">
        <v>0.2</v>
      </c>
      <c r="L173" s="214">
        <v>7</v>
      </c>
      <c r="M173" s="186"/>
      <c r="N173" s="189">
        <f>'База елки'!K103</f>
        <v>4040</v>
      </c>
      <c r="O173" s="189" cm="1">
        <f t="array" ref="O173">_xlfn.IFS('База елки'!$M$3&lt;25000,'База елки'!K103,'База елки'!$M$3&lt;50000,'База елки'!K103/102%,'База елки'!$M$3&lt;100000,'База елки'!K103/104%,'База елки'!$M$3&lt;250000,'База елки'!K103/107%,'База елки'!$M$3&lt;500000,'База елки'!K103/109%,'База елки'!$M$3&lt;1000000,'База елки'!K103/112%,'База елки'!$M$3&gt;1000000,'База елки'!K103/115%)</f>
        <v>4040</v>
      </c>
      <c r="P173" s="190" t="str">
        <f t="shared" si="2"/>
        <v/>
      </c>
    </row>
    <row r="174" spans="1:16" ht="15" customHeight="1" x14ac:dyDescent="0.3">
      <c r="A174" s="249"/>
      <c r="B174" s="249"/>
      <c r="C174" s="245"/>
      <c r="D174" s="245"/>
      <c r="E174" s="245"/>
      <c r="F174" s="214" t="s">
        <v>318</v>
      </c>
      <c r="G174" s="214">
        <v>110</v>
      </c>
      <c r="H174" s="214">
        <v>552</v>
      </c>
      <c r="I174" s="214">
        <v>1.1499999999999999</v>
      </c>
      <c r="J174" s="214">
        <v>0.22</v>
      </c>
      <c r="K174" s="214">
        <v>0.22</v>
      </c>
      <c r="L174" s="214">
        <v>9.8000000000000007</v>
      </c>
      <c r="M174" s="186"/>
      <c r="N174" s="189">
        <f>'База елки'!K104</f>
        <v>5560</v>
      </c>
      <c r="O174" s="189" cm="1">
        <f t="array" ref="O174">_xlfn.IFS('База елки'!$M$3&lt;25000,'База елки'!K104,'База елки'!$M$3&lt;50000,'База елки'!K104/102%,'База елки'!$M$3&lt;100000,'База елки'!K104/104%,'База елки'!$M$3&lt;250000,'База елки'!K104/107%,'База елки'!$M$3&lt;500000,'База елки'!K104/109%,'База елки'!$M$3&lt;1000000,'База елки'!K104/112%,'База елки'!$M$3&gt;1000000,'База елки'!K104/115%)</f>
        <v>5560</v>
      </c>
      <c r="P174" s="190" t="str">
        <f t="shared" si="2"/>
        <v/>
      </c>
    </row>
    <row r="175" spans="1:16" ht="15" customHeight="1" x14ac:dyDescent="0.3">
      <c r="A175" s="249"/>
      <c r="B175" s="249"/>
      <c r="C175" s="245"/>
      <c r="D175" s="245"/>
      <c r="E175" s="245"/>
      <c r="F175" s="214" t="s">
        <v>319</v>
      </c>
      <c r="G175" s="214">
        <v>120</v>
      </c>
      <c r="H175" s="214">
        <v>786</v>
      </c>
      <c r="I175" s="214">
        <v>1.35</v>
      </c>
      <c r="J175" s="214">
        <v>0.25</v>
      </c>
      <c r="K175" s="214">
        <v>0.25</v>
      </c>
      <c r="L175" s="214">
        <v>14.3</v>
      </c>
      <c r="M175" s="186"/>
      <c r="N175" s="189">
        <f>'База елки'!K105</f>
        <v>7900</v>
      </c>
      <c r="O175" s="189" cm="1">
        <f t="array" ref="O175">_xlfn.IFS('База елки'!$M$3&lt;25000,'База елки'!K105,'База елки'!$M$3&lt;50000,'База елки'!K105/102%,'База елки'!$M$3&lt;100000,'База елки'!K105/104%,'База елки'!$M$3&lt;250000,'База елки'!K105/107%,'База елки'!$M$3&lt;500000,'База елки'!K105/109%,'База елки'!$M$3&lt;1000000,'База елки'!K105/112%,'База елки'!$M$3&gt;1000000,'База елки'!K105/115%)</f>
        <v>7900</v>
      </c>
      <c r="P175" s="190" t="str">
        <f t="shared" si="2"/>
        <v/>
      </c>
    </row>
    <row r="176" spans="1:16" ht="15" customHeight="1" x14ac:dyDescent="0.3">
      <c r="A176" s="249"/>
      <c r="B176" s="249"/>
      <c r="C176" s="245"/>
      <c r="D176" s="245"/>
      <c r="E176" s="245"/>
      <c r="F176" s="214" t="s">
        <v>323</v>
      </c>
      <c r="G176" s="214">
        <v>150</v>
      </c>
      <c r="H176" s="214">
        <v>1094</v>
      </c>
      <c r="I176" s="214">
        <v>1.45</v>
      </c>
      <c r="J176" s="214">
        <v>0.26</v>
      </c>
      <c r="K176" s="214">
        <v>0.26</v>
      </c>
      <c r="L176" s="214">
        <v>19</v>
      </c>
      <c r="M176" s="186"/>
      <c r="N176" s="189">
        <f>'База елки'!K106</f>
        <v>11700</v>
      </c>
      <c r="O176" s="189" cm="1">
        <f t="array" ref="O176">_xlfn.IFS('База елки'!$M$3&lt;25000,'База елки'!K106,'База елки'!$M$3&lt;50000,'База елки'!K106/102%,'База елки'!$M$3&lt;100000,'База елки'!K106/104%,'База елки'!$M$3&lt;250000,'База елки'!K106/107%,'База елки'!$M$3&lt;500000,'База елки'!K106/109%,'База елки'!$M$3&lt;1000000,'База елки'!K106/112%,'База елки'!$M$3&gt;1000000,'База елки'!K106/115%)</f>
        <v>11700</v>
      </c>
      <c r="P176" s="190" t="str">
        <f t="shared" si="2"/>
        <v/>
      </c>
    </row>
    <row r="177" spans="1:16" ht="15" customHeight="1" x14ac:dyDescent="0.3">
      <c r="A177" s="249"/>
      <c r="B177" s="249"/>
      <c r="C177" s="245"/>
      <c r="D177" s="245"/>
      <c r="E177" s="245"/>
      <c r="F177" s="214"/>
      <c r="G177" s="214"/>
      <c r="H177" s="214"/>
      <c r="I177" s="214"/>
      <c r="J177" s="214"/>
      <c r="K177" s="214"/>
      <c r="L177" s="214"/>
      <c r="M177" s="188"/>
      <c r="N177" s="189"/>
      <c r="O177" s="189"/>
      <c r="P177" s="190" t="str">
        <f t="shared" si="2"/>
        <v/>
      </c>
    </row>
    <row r="178" spans="1:16" ht="15" customHeight="1" x14ac:dyDescent="0.3">
      <c r="A178" s="250"/>
      <c r="B178" s="250"/>
      <c r="C178" s="246"/>
      <c r="D178" s="246"/>
      <c r="E178" s="246"/>
      <c r="F178" s="216"/>
      <c r="G178" s="216"/>
      <c r="H178" s="216"/>
      <c r="I178" s="216"/>
      <c r="J178" s="216"/>
      <c r="K178" s="216"/>
      <c r="L178" s="216"/>
      <c r="M178" s="187"/>
      <c r="N178" s="191"/>
      <c r="O178" s="191"/>
      <c r="P178" s="192" t="str">
        <f t="shared" si="2"/>
        <v/>
      </c>
    </row>
    <row r="179" spans="1:16" ht="15" customHeight="1" x14ac:dyDescent="0.3">
      <c r="A179" s="249"/>
      <c r="B179" s="249"/>
      <c r="C179" s="245" t="s">
        <v>562</v>
      </c>
      <c r="D179" s="245"/>
      <c r="E179" s="245"/>
      <c r="F179" s="214" t="s">
        <v>313</v>
      </c>
      <c r="G179" s="214">
        <v>50</v>
      </c>
      <c r="H179" s="214">
        <v>117</v>
      </c>
      <c r="I179" s="214">
        <v>0.15</v>
      </c>
      <c r="J179" s="214">
        <v>0.15</v>
      </c>
      <c r="K179" s="214">
        <v>0.82</v>
      </c>
      <c r="L179" s="214">
        <v>2.5</v>
      </c>
      <c r="M179" s="186"/>
      <c r="N179" s="189">
        <f>'База елки'!K107</f>
        <v>1460</v>
      </c>
      <c r="O179" s="189" cm="1">
        <f t="array" ref="O179">_xlfn.IFS('База елки'!$M$3&lt;25000,'База елки'!K107,'База елки'!$M$3&lt;50000,'База елки'!K107/102%,'База елки'!$M$3&lt;100000,'База елки'!K107/104%,'База елки'!$M$3&lt;250000,'База елки'!K107/107%,'База елки'!$M$3&lt;500000,'База елки'!K107/109%,'База елки'!$M$3&lt;1000000,'База елки'!K107/112%,'База елки'!$M$3&gt;1000000,'База елки'!K107/115%)</f>
        <v>1460</v>
      </c>
      <c r="P179" s="190" t="str">
        <f t="shared" si="2"/>
        <v/>
      </c>
    </row>
    <row r="180" spans="1:16" ht="15" customHeight="1" x14ac:dyDescent="0.3">
      <c r="A180" s="249"/>
      <c r="B180" s="249"/>
      <c r="C180" s="245"/>
      <c r="D180" s="245"/>
      <c r="E180" s="245"/>
      <c r="F180" s="214" t="s">
        <v>326</v>
      </c>
      <c r="G180" s="214">
        <v>60</v>
      </c>
      <c r="H180" s="214">
        <v>159</v>
      </c>
      <c r="I180" s="214">
        <v>0.19</v>
      </c>
      <c r="J180" s="214">
        <v>0.19</v>
      </c>
      <c r="K180" s="214">
        <v>0.82</v>
      </c>
      <c r="L180" s="214">
        <v>3.2</v>
      </c>
      <c r="M180" s="186"/>
      <c r="N180" s="189">
        <f>'База елки'!K108</f>
        <v>1980</v>
      </c>
      <c r="O180" s="189" cm="1">
        <f t="array" ref="O180">_xlfn.IFS('База елки'!$M$3&lt;25000,'База елки'!K108,'База елки'!$M$3&lt;50000,'База елки'!K108/102%,'База елки'!$M$3&lt;100000,'База елки'!K108/104%,'База елки'!$M$3&lt;250000,'База елки'!K108/107%,'База елки'!$M$3&lt;500000,'База елки'!K108/109%,'База елки'!$M$3&lt;1000000,'База елки'!K108/112%,'База елки'!$M$3&gt;1000000,'База елки'!K108/115%)</f>
        <v>1980</v>
      </c>
      <c r="P180" s="190" t="str">
        <f t="shared" si="2"/>
        <v/>
      </c>
    </row>
    <row r="181" spans="1:16" ht="15" customHeight="1" x14ac:dyDescent="0.3">
      <c r="A181" s="249"/>
      <c r="B181" s="249"/>
      <c r="C181" s="245"/>
      <c r="D181" s="245"/>
      <c r="E181" s="245"/>
      <c r="F181" s="214" t="s">
        <v>321</v>
      </c>
      <c r="G181" s="214">
        <v>70</v>
      </c>
      <c r="H181" s="214">
        <v>225</v>
      </c>
      <c r="I181" s="214">
        <v>0.2</v>
      </c>
      <c r="J181" s="214">
        <v>0.2</v>
      </c>
      <c r="K181" s="214">
        <v>0.95</v>
      </c>
      <c r="L181" s="214">
        <v>4.3</v>
      </c>
      <c r="M181" s="186"/>
      <c r="N181" s="189">
        <f>'База елки'!K109</f>
        <v>2680</v>
      </c>
      <c r="O181" s="189" cm="1">
        <f t="array" ref="O181">_xlfn.IFS('База елки'!$M$3&lt;25000,'База елки'!K109,'База елки'!$M$3&lt;50000,'База елки'!K109/102%,'База елки'!$M$3&lt;100000,'База елки'!K109/104%,'База елки'!$M$3&lt;250000,'База елки'!K109/107%,'База елки'!$M$3&lt;500000,'База елки'!K109/109%,'База елки'!$M$3&lt;1000000,'База елки'!K109/112%,'База елки'!$M$3&gt;1000000,'База елки'!K109/115%)</f>
        <v>2680</v>
      </c>
      <c r="P181" s="190" t="str">
        <f t="shared" si="2"/>
        <v/>
      </c>
    </row>
    <row r="182" spans="1:16" ht="15" customHeight="1" x14ac:dyDescent="0.3">
      <c r="A182" s="249"/>
      <c r="B182" s="249"/>
      <c r="C182" s="245"/>
      <c r="D182" s="245"/>
      <c r="E182" s="245"/>
      <c r="F182" s="214" t="s">
        <v>322</v>
      </c>
      <c r="G182" s="214">
        <v>90</v>
      </c>
      <c r="H182" s="214">
        <v>398</v>
      </c>
      <c r="I182" s="214">
        <v>0.22</v>
      </c>
      <c r="J182" s="214">
        <v>0.22</v>
      </c>
      <c r="K182" s="214">
        <v>1.1499999999999999</v>
      </c>
      <c r="L182" s="214">
        <v>7</v>
      </c>
      <c r="M182" s="186"/>
      <c r="N182" s="189">
        <f>'База елки'!K110</f>
        <v>4040</v>
      </c>
      <c r="O182" s="189" cm="1">
        <f t="array" ref="O182">_xlfn.IFS('База елки'!$M$3&lt;25000,'База елки'!K110,'База елки'!$M$3&lt;50000,'База елки'!K110/102%,'База елки'!$M$3&lt;100000,'База елки'!K110/104%,'База елки'!$M$3&lt;250000,'База елки'!K110/107%,'База елки'!$M$3&lt;500000,'База елки'!K110/109%,'База елки'!$M$3&lt;1000000,'База елки'!K110/112%,'База елки'!$M$3&gt;1000000,'База елки'!K110/115%)</f>
        <v>4040</v>
      </c>
      <c r="P182" s="190" t="str">
        <f t="shared" si="2"/>
        <v/>
      </c>
    </row>
    <row r="183" spans="1:16" ht="15" customHeight="1" x14ac:dyDescent="0.3">
      <c r="A183" s="249"/>
      <c r="B183" s="249"/>
      <c r="C183" s="245"/>
      <c r="D183" s="245"/>
      <c r="E183" s="245"/>
      <c r="F183" s="214" t="s">
        <v>318</v>
      </c>
      <c r="G183" s="214">
        <v>110</v>
      </c>
      <c r="H183" s="214">
        <v>552</v>
      </c>
      <c r="I183" s="214">
        <v>0.25</v>
      </c>
      <c r="J183" s="214">
        <v>0.25</v>
      </c>
      <c r="K183" s="214">
        <v>1.35</v>
      </c>
      <c r="L183" s="214">
        <v>9.8000000000000007</v>
      </c>
      <c r="M183" s="186"/>
      <c r="N183" s="189">
        <f>'База елки'!K111</f>
        <v>5560</v>
      </c>
      <c r="O183" s="189" cm="1">
        <f t="array" ref="O183">_xlfn.IFS('База елки'!$M$3&lt;25000,'База елки'!K111,'База елки'!$M$3&lt;50000,'База елки'!K111/102%,'База елки'!$M$3&lt;100000,'База елки'!K111/104%,'База елки'!$M$3&lt;250000,'База елки'!K111/107%,'База елки'!$M$3&lt;500000,'База елки'!K111/109%,'База елки'!$M$3&lt;1000000,'База елки'!K111/112%,'База елки'!$M$3&gt;1000000,'База елки'!K111/115%)</f>
        <v>5560</v>
      </c>
      <c r="P183" s="190" t="str">
        <f t="shared" si="2"/>
        <v/>
      </c>
    </row>
    <row r="184" spans="1:16" ht="15" customHeight="1" x14ac:dyDescent="0.3">
      <c r="A184" s="249"/>
      <c r="B184" s="249"/>
      <c r="C184" s="245"/>
      <c r="D184" s="245"/>
      <c r="E184" s="245"/>
      <c r="F184" s="214" t="s">
        <v>319</v>
      </c>
      <c r="G184" s="214">
        <v>120</v>
      </c>
      <c r="H184" s="214">
        <v>786</v>
      </c>
      <c r="I184" s="214">
        <v>0.26</v>
      </c>
      <c r="J184" s="214">
        <v>0.26</v>
      </c>
      <c r="K184" s="214">
        <v>1.45</v>
      </c>
      <c r="L184" s="214">
        <v>14.3</v>
      </c>
      <c r="M184" s="186"/>
      <c r="N184" s="189">
        <f>'База елки'!K112</f>
        <v>7900</v>
      </c>
      <c r="O184" s="189" cm="1">
        <f t="array" ref="O184">_xlfn.IFS('База елки'!$M$3&lt;25000,'База елки'!K112,'База елки'!$M$3&lt;50000,'База елки'!K112/102%,'База елки'!$M$3&lt;100000,'База елки'!K112/104%,'База елки'!$M$3&lt;250000,'База елки'!K112/107%,'База елки'!$M$3&lt;500000,'База елки'!K112/109%,'База елки'!$M$3&lt;1000000,'База елки'!K112/112%,'База елки'!$M$3&gt;1000000,'База елки'!K112/115%)</f>
        <v>7900</v>
      </c>
      <c r="P184" s="190" t="str">
        <f t="shared" si="2"/>
        <v/>
      </c>
    </row>
    <row r="185" spans="1:16" ht="15" customHeight="1" x14ac:dyDescent="0.3">
      <c r="A185" s="249"/>
      <c r="B185" s="249"/>
      <c r="C185" s="245"/>
      <c r="D185" s="245"/>
      <c r="E185" s="245"/>
      <c r="F185" s="214" t="s">
        <v>323</v>
      </c>
      <c r="G185" s="214">
        <v>150</v>
      </c>
      <c r="H185" s="214">
        <v>1094</v>
      </c>
      <c r="I185" s="214">
        <v>0.33</v>
      </c>
      <c r="J185" s="214">
        <v>0.33</v>
      </c>
      <c r="K185" s="214">
        <v>1.4</v>
      </c>
      <c r="L185" s="214">
        <v>19</v>
      </c>
      <c r="M185" s="10"/>
      <c r="N185" s="189">
        <f>'База елки'!K113</f>
        <v>11700</v>
      </c>
      <c r="O185" s="189" cm="1">
        <f t="array" ref="O185">_xlfn.IFS('База елки'!$M$3&lt;25000,'База елки'!K113,'База елки'!$M$3&lt;50000,'База елки'!K113/102%,'База елки'!$M$3&lt;100000,'База елки'!K113/104%,'База елки'!$M$3&lt;250000,'База елки'!K113/107%,'База елки'!$M$3&lt;500000,'База елки'!K113/109%,'База елки'!$M$3&lt;1000000,'База елки'!K113/112%,'База елки'!$M$3&gt;1000000,'База елки'!K113/115%)</f>
        <v>11700</v>
      </c>
      <c r="P185" s="190" t="str">
        <f t="shared" si="2"/>
        <v/>
      </c>
    </row>
    <row r="186" spans="1:16" ht="15" customHeight="1" x14ac:dyDescent="0.3">
      <c r="A186" s="250"/>
      <c r="B186" s="250"/>
      <c r="C186" s="246"/>
      <c r="D186" s="246"/>
      <c r="E186" s="246"/>
      <c r="F186" s="216"/>
      <c r="G186" s="216"/>
      <c r="H186" s="216"/>
      <c r="I186" s="216"/>
      <c r="J186" s="216"/>
      <c r="K186" s="216"/>
      <c r="L186" s="216"/>
      <c r="M186" s="187"/>
      <c r="N186" s="191"/>
      <c r="O186" s="191"/>
      <c r="P186" s="192" t="str">
        <f t="shared" si="2"/>
        <v/>
      </c>
    </row>
    <row r="187" spans="1:16" ht="15" customHeight="1" x14ac:dyDescent="0.3">
      <c r="A187" s="199"/>
      <c r="B187" s="199"/>
      <c r="C187" s="245" t="s">
        <v>563</v>
      </c>
      <c r="D187" s="245"/>
      <c r="E187" s="245"/>
      <c r="F187" s="214" t="s">
        <v>321</v>
      </c>
      <c r="G187" s="214">
        <v>70</v>
      </c>
      <c r="H187" s="214">
        <v>239</v>
      </c>
      <c r="I187" s="214">
        <v>0.2</v>
      </c>
      <c r="J187" s="214">
        <v>0.2</v>
      </c>
      <c r="K187" s="214">
        <v>0.95</v>
      </c>
      <c r="L187" s="214">
        <v>4.3</v>
      </c>
      <c r="M187" s="186"/>
      <c r="N187" s="197">
        <f>'База елки'!K114</f>
        <v>2720</v>
      </c>
      <c r="O187" s="197" cm="1">
        <f t="array" ref="O187">_xlfn.IFS('База елки'!$M$3&lt;25000,'База елки'!K114,'База елки'!$M$3&lt;50000,'База елки'!K114/102%,'База елки'!$M$3&lt;100000,'База елки'!K114/104%,'База елки'!$M$3&lt;250000,'База елки'!K114/107%,'База елки'!$M$3&lt;500000,'База елки'!K114/109%,'База елки'!$M$3&lt;1000000,'База елки'!K114/112%,'База елки'!$M$3&gt;1000000,'База елки'!K114/115%)</f>
        <v>2720</v>
      </c>
      <c r="P187" s="190" t="str">
        <f t="shared" si="2"/>
        <v/>
      </c>
    </row>
    <row r="188" spans="1:16" ht="15" customHeight="1" x14ac:dyDescent="0.3">
      <c r="A188" s="199"/>
      <c r="B188" s="199"/>
      <c r="C188" s="245"/>
      <c r="D188" s="245"/>
      <c r="E188" s="245"/>
      <c r="F188" s="214" t="s">
        <v>322</v>
      </c>
      <c r="G188" s="214">
        <v>90</v>
      </c>
      <c r="H188" s="214">
        <v>335</v>
      </c>
      <c r="I188" s="214">
        <v>0.22</v>
      </c>
      <c r="J188" s="214">
        <v>0.22</v>
      </c>
      <c r="K188" s="214">
        <v>1.1499999999999999</v>
      </c>
      <c r="L188" s="214">
        <v>7</v>
      </c>
      <c r="M188" s="186"/>
      <c r="N188" s="197">
        <f>'База елки'!K115</f>
        <v>4060</v>
      </c>
      <c r="O188" s="197" cm="1">
        <f t="array" ref="O188">_xlfn.IFS('База елки'!$M$3&lt;25000,'База елки'!K115,'База елки'!$M$3&lt;50000,'База елки'!K115/102%,'База елки'!$M$3&lt;100000,'База елки'!K115/104%,'База елки'!$M$3&lt;250000,'База елки'!K115/107%,'База елки'!$M$3&lt;500000,'База елки'!K115/109%,'База елки'!$M$3&lt;1000000,'База елки'!K115/112%,'База елки'!$M$3&gt;1000000,'База елки'!K115/115%)</f>
        <v>4060</v>
      </c>
      <c r="P188" s="190" t="str">
        <f t="shared" si="2"/>
        <v/>
      </c>
    </row>
    <row r="189" spans="1:16" ht="15" customHeight="1" x14ac:dyDescent="0.3">
      <c r="A189" s="199"/>
      <c r="B189" s="199"/>
      <c r="C189" s="245"/>
      <c r="D189" s="245"/>
      <c r="E189" s="245"/>
      <c r="F189" s="214" t="s">
        <v>318</v>
      </c>
      <c r="G189" s="214">
        <v>110</v>
      </c>
      <c r="H189" s="214">
        <v>490</v>
      </c>
      <c r="I189" s="214">
        <v>0.25</v>
      </c>
      <c r="J189" s="214">
        <v>0.25</v>
      </c>
      <c r="K189" s="214">
        <v>1.35</v>
      </c>
      <c r="L189" s="214">
        <v>9.8000000000000007</v>
      </c>
      <c r="M189" s="186"/>
      <c r="N189" s="197">
        <f>'База елки'!K116</f>
        <v>5600</v>
      </c>
      <c r="O189" s="197" cm="1">
        <f t="array" ref="O189">_xlfn.IFS('База елки'!$M$3&lt;25000,'База елки'!K116,'База елки'!$M$3&lt;50000,'База елки'!K116/102%,'База елки'!$M$3&lt;100000,'База елки'!K116/104%,'База елки'!$M$3&lt;250000,'База елки'!K116/107%,'База елки'!$M$3&lt;500000,'База елки'!K116/109%,'База елки'!$M$3&lt;1000000,'База елки'!K116/112%,'База елки'!$M$3&gt;1000000,'База елки'!K116/115%)</f>
        <v>5600</v>
      </c>
      <c r="P189" s="190" t="str">
        <f t="shared" si="2"/>
        <v/>
      </c>
    </row>
    <row r="190" spans="1:16" ht="15" customHeight="1" x14ac:dyDescent="0.3">
      <c r="A190" s="199"/>
      <c r="B190" s="199"/>
      <c r="C190" s="245"/>
      <c r="D190" s="245"/>
      <c r="E190" s="245"/>
      <c r="F190" s="214" t="s">
        <v>319</v>
      </c>
      <c r="G190" s="214">
        <v>120</v>
      </c>
      <c r="H190" s="214">
        <v>700</v>
      </c>
      <c r="I190" s="214">
        <v>0.26</v>
      </c>
      <c r="J190" s="214">
        <v>0.26</v>
      </c>
      <c r="K190" s="214">
        <v>1.45</v>
      </c>
      <c r="L190" s="214">
        <v>14.3</v>
      </c>
      <c r="M190" s="186"/>
      <c r="N190" s="197">
        <f>'База елки'!K117</f>
        <v>7960</v>
      </c>
      <c r="O190" s="197" cm="1">
        <f t="array" ref="O190">_xlfn.IFS('База елки'!$M$3&lt;25000,'База елки'!K117,'База елки'!$M$3&lt;50000,'База елки'!K117/102%,'База елки'!$M$3&lt;100000,'База елки'!K117/104%,'База елки'!$M$3&lt;250000,'База елки'!K117/107%,'База елки'!$M$3&lt;500000,'База елки'!K117/109%,'База елки'!$M$3&lt;1000000,'База елки'!K117/112%,'База елки'!$M$3&gt;1000000,'База елки'!K117/115%)</f>
        <v>7960</v>
      </c>
      <c r="P190" s="190" t="str">
        <f t="shared" si="2"/>
        <v/>
      </c>
    </row>
    <row r="191" spans="1:16" ht="15" customHeight="1" x14ac:dyDescent="0.3">
      <c r="A191" s="199"/>
      <c r="B191" s="199"/>
      <c r="C191" s="245"/>
      <c r="D191" s="245"/>
      <c r="E191" s="245"/>
      <c r="F191" s="214"/>
      <c r="G191" s="214"/>
      <c r="H191" s="214"/>
      <c r="I191" s="214"/>
      <c r="J191" s="214"/>
      <c r="K191" s="214"/>
      <c r="L191" s="214"/>
      <c r="M191" s="221"/>
      <c r="N191" s="197"/>
      <c r="O191" s="197"/>
      <c r="P191" s="190" t="str">
        <f t="shared" si="2"/>
        <v/>
      </c>
    </row>
    <row r="192" spans="1:16" ht="15" customHeight="1" x14ac:dyDescent="0.3">
      <c r="A192" s="199"/>
      <c r="B192" s="199"/>
      <c r="C192" s="245"/>
      <c r="D192" s="245"/>
      <c r="E192" s="245"/>
      <c r="F192" s="214"/>
      <c r="G192" s="214"/>
      <c r="H192" s="214"/>
      <c r="I192" s="214"/>
      <c r="J192" s="214"/>
      <c r="K192" s="214"/>
      <c r="L192" s="214"/>
      <c r="M192" s="221"/>
      <c r="N192" s="197"/>
      <c r="O192" s="197"/>
      <c r="P192" s="190" t="str">
        <f t="shared" si="2"/>
        <v/>
      </c>
    </row>
    <row r="193" spans="1:16" ht="15" customHeight="1" x14ac:dyDescent="0.3">
      <c r="A193" s="199"/>
      <c r="B193" s="199"/>
      <c r="C193" s="245"/>
      <c r="D193" s="245"/>
      <c r="E193" s="245"/>
      <c r="F193" s="214"/>
      <c r="G193" s="214"/>
      <c r="H193" s="214"/>
      <c r="I193" s="214"/>
      <c r="J193" s="214"/>
      <c r="K193" s="214"/>
      <c r="L193" s="214"/>
      <c r="M193" s="221"/>
      <c r="N193" s="197"/>
      <c r="O193" s="197"/>
      <c r="P193" s="190" t="str">
        <f t="shared" si="2"/>
        <v/>
      </c>
    </row>
    <row r="194" spans="1:16" ht="15" customHeight="1" x14ac:dyDescent="0.3">
      <c r="A194" s="200"/>
      <c r="B194" s="200"/>
      <c r="C194" s="246"/>
      <c r="D194" s="246"/>
      <c r="E194" s="246"/>
      <c r="F194" s="216"/>
      <c r="G194" s="216"/>
      <c r="H194" s="216"/>
      <c r="I194" s="216"/>
      <c r="J194" s="216"/>
      <c r="K194" s="216"/>
      <c r="L194" s="216"/>
      <c r="M194" s="187"/>
      <c r="N194" s="191"/>
      <c r="O194" s="191"/>
      <c r="P194" s="192" t="str">
        <f t="shared" si="2"/>
        <v/>
      </c>
    </row>
    <row r="195" spans="1:16" ht="15" customHeight="1" x14ac:dyDescent="0.3">
      <c r="A195" s="199"/>
      <c r="B195" s="199"/>
      <c r="C195" s="245" t="s">
        <v>564</v>
      </c>
      <c r="D195" s="245"/>
      <c r="E195" s="245"/>
      <c r="F195" s="214" t="s">
        <v>315</v>
      </c>
      <c r="G195" s="214">
        <v>70</v>
      </c>
      <c r="H195" s="214">
        <v>117</v>
      </c>
      <c r="I195" s="214">
        <v>0.27</v>
      </c>
      <c r="J195" s="214">
        <v>0.27</v>
      </c>
      <c r="K195" s="214">
        <v>0.85</v>
      </c>
      <c r="L195" s="214">
        <v>5</v>
      </c>
      <c r="M195" s="186"/>
      <c r="N195" s="197">
        <f>'База елки'!K118</f>
        <v>2460</v>
      </c>
      <c r="O195" s="197" cm="1">
        <f t="array" ref="O195">_xlfn.IFS('База елки'!$M$3&lt;25000,'База елки'!K118,'База елки'!$M$3&lt;50000,'База елки'!K118/102%,'База елки'!$M$3&lt;100000,'База елки'!K118/104%,'База елки'!$M$3&lt;250000,'База елки'!K118/107%,'База елки'!$M$3&lt;500000,'База елки'!K118/109%,'База елки'!$M$3&lt;1000000,'База елки'!K118/112%,'База елки'!$M$3&gt;1000000,'База елки'!K118/115%)</f>
        <v>2460</v>
      </c>
      <c r="P195" s="190" t="str">
        <f t="shared" si="2"/>
        <v/>
      </c>
    </row>
    <row r="196" spans="1:16" ht="15" customHeight="1" x14ac:dyDescent="0.3">
      <c r="A196" s="199"/>
      <c r="B196" s="199"/>
      <c r="C196" s="245"/>
      <c r="D196" s="245"/>
      <c r="E196" s="245"/>
      <c r="F196" s="214" t="s">
        <v>322</v>
      </c>
      <c r="G196" s="214">
        <v>90</v>
      </c>
      <c r="H196" s="214">
        <v>203</v>
      </c>
      <c r="I196" s="214">
        <v>0.35</v>
      </c>
      <c r="J196" s="214">
        <v>0.35</v>
      </c>
      <c r="K196" s="214">
        <v>1.45</v>
      </c>
      <c r="L196" s="214">
        <v>8.5</v>
      </c>
      <c r="M196" s="186"/>
      <c r="N196" s="197">
        <f>'База елки'!K119</f>
        <v>4100</v>
      </c>
      <c r="O196" s="197" cm="1">
        <f t="array" ref="O196">_xlfn.IFS('База елки'!$M$3&lt;25000,'База елки'!K119,'База елки'!$M$3&lt;50000,'База елки'!K119/102%,'База елки'!$M$3&lt;100000,'База елки'!K119/104%,'База елки'!$M$3&lt;250000,'База елки'!K119/107%,'База елки'!$M$3&lt;500000,'База елки'!K119/109%,'База елки'!$M$3&lt;1000000,'База елки'!K119/112%,'База елки'!$M$3&gt;1000000,'База елки'!K119/115%)</f>
        <v>4100</v>
      </c>
      <c r="P196" s="190" t="str">
        <f t="shared" si="2"/>
        <v/>
      </c>
    </row>
    <row r="197" spans="1:16" ht="15" customHeight="1" x14ac:dyDescent="0.3">
      <c r="A197" s="199"/>
      <c r="B197" s="199"/>
      <c r="C197" s="245"/>
      <c r="D197" s="245"/>
      <c r="E197" s="245"/>
      <c r="F197" s="214" t="s">
        <v>318</v>
      </c>
      <c r="G197" s="214">
        <v>110</v>
      </c>
      <c r="H197" s="214">
        <v>359</v>
      </c>
      <c r="I197" s="214">
        <v>0.35</v>
      </c>
      <c r="J197" s="214">
        <v>0.35</v>
      </c>
      <c r="K197" s="214">
        <v>1.45</v>
      </c>
      <c r="L197" s="214">
        <v>14</v>
      </c>
      <c r="M197" s="186"/>
      <c r="N197" s="197">
        <f>'База елки'!K120</f>
        <v>6900</v>
      </c>
      <c r="O197" s="197" cm="1">
        <f t="array" ref="O197">_xlfn.IFS('База елки'!$M$3&lt;25000,'База елки'!K120,'База елки'!$M$3&lt;50000,'База елки'!K120/102%,'База елки'!$M$3&lt;100000,'База елки'!K120/104%,'База елки'!$M$3&lt;250000,'База елки'!K120/107%,'База елки'!$M$3&lt;500000,'База елки'!K120/109%,'База елки'!$M$3&lt;1000000,'База елки'!K120/112%,'База елки'!$M$3&gt;1000000,'База елки'!K120/115%)</f>
        <v>6900</v>
      </c>
      <c r="P197" s="190" t="str">
        <f t="shared" si="2"/>
        <v/>
      </c>
    </row>
    <row r="198" spans="1:16" ht="15" customHeight="1" x14ac:dyDescent="0.3">
      <c r="A198" s="199"/>
      <c r="B198" s="199"/>
      <c r="C198" s="245"/>
      <c r="D198" s="245"/>
      <c r="E198" s="245"/>
      <c r="F198" s="214"/>
      <c r="G198" s="214"/>
      <c r="H198" s="214"/>
      <c r="I198" s="214"/>
      <c r="J198" s="214"/>
      <c r="K198" s="214"/>
      <c r="L198" s="214"/>
      <c r="M198" s="221"/>
      <c r="N198" s="197"/>
      <c r="O198" s="197"/>
      <c r="P198" s="190" t="str">
        <f t="shared" si="2"/>
        <v/>
      </c>
    </row>
    <row r="199" spans="1:16" ht="15" customHeight="1" x14ac:dyDescent="0.3">
      <c r="A199" s="199"/>
      <c r="B199" s="199"/>
      <c r="C199" s="245"/>
      <c r="D199" s="245"/>
      <c r="E199" s="245"/>
      <c r="F199" s="214"/>
      <c r="G199" s="214"/>
      <c r="H199" s="214"/>
      <c r="I199" s="214"/>
      <c r="J199" s="214"/>
      <c r="K199" s="214"/>
      <c r="L199" s="214"/>
      <c r="M199" s="221"/>
      <c r="N199" s="197"/>
      <c r="O199" s="197"/>
      <c r="P199" s="190" t="str">
        <f t="shared" si="2"/>
        <v/>
      </c>
    </row>
    <row r="200" spans="1:16" ht="15" customHeight="1" x14ac:dyDescent="0.3">
      <c r="A200" s="199"/>
      <c r="B200" s="199"/>
      <c r="C200" s="245"/>
      <c r="D200" s="245"/>
      <c r="E200" s="245"/>
      <c r="F200" s="214"/>
      <c r="G200" s="214"/>
      <c r="H200" s="214"/>
      <c r="I200" s="214"/>
      <c r="J200" s="214"/>
      <c r="K200" s="214"/>
      <c r="L200" s="214"/>
      <c r="M200" s="221"/>
      <c r="N200" s="197"/>
      <c r="O200" s="197"/>
      <c r="P200" s="190" t="str">
        <f t="shared" si="2"/>
        <v/>
      </c>
    </row>
    <row r="201" spans="1:16" ht="15" customHeight="1" x14ac:dyDescent="0.3">
      <c r="A201" s="199"/>
      <c r="B201" s="199"/>
      <c r="C201" s="245"/>
      <c r="D201" s="245"/>
      <c r="E201" s="245"/>
      <c r="F201" s="214"/>
      <c r="G201" s="214"/>
      <c r="H201" s="214"/>
      <c r="I201" s="214"/>
      <c r="J201" s="214"/>
      <c r="K201" s="214"/>
      <c r="L201" s="214"/>
      <c r="M201" s="221"/>
      <c r="N201" s="197"/>
      <c r="O201" s="197"/>
      <c r="P201" s="190" t="str">
        <f t="shared" si="2"/>
        <v/>
      </c>
    </row>
    <row r="202" spans="1:16" ht="15" customHeight="1" x14ac:dyDescent="0.3">
      <c r="A202" s="200"/>
      <c r="B202" s="200"/>
      <c r="C202" s="246"/>
      <c r="D202" s="246"/>
      <c r="E202" s="246"/>
      <c r="F202" s="216"/>
      <c r="G202" s="216"/>
      <c r="H202" s="216"/>
      <c r="I202" s="216"/>
      <c r="J202" s="216"/>
      <c r="K202" s="216"/>
      <c r="L202" s="216"/>
      <c r="M202" s="187"/>
      <c r="N202" s="191"/>
      <c r="O202" s="191"/>
      <c r="P202" s="192" t="str">
        <f t="shared" si="2"/>
        <v/>
      </c>
    </row>
    <row r="203" spans="1:16" ht="15" customHeight="1" x14ac:dyDescent="0.3">
      <c r="A203" s="199"/>
      <c r="B203" s="199"/>
      <c r="C203" s="245" t="s">
        <v>565</v>
      </c>
      <c r="D203" s="245"/>
      <c r="E203" s="245"/>
      <c r="F203" s="214" t="s">
        <v>315</v>
      </c>
      <c r="G203" s="214">
        <v>70</v>
      </c>
      <c r="H203" s="214">
        <v>117</v>
      </c>
      <c r="I203" s="214">
        <v>0.27</v>
      </c>
      <c r="J203" s="214">
        <v>0.27</v>
      </c>
      <c r="K203" s="214">
        <v>0.85</v>
      </c>
      <c r="L203" s="214">
        <v>5</v>
      </c>
      <c r="M203" s="186"/>
      <c r="N203" s="197">
        <f>'База елки'!K121</f>
        <v>2460</v>
      </c>
      <c r="O203" s="197" cm="1">
        <f t="array" ref="O203">_xlfn.IFS('База елки'!$M$3&lt;25000,'База елки'!K121,'База елки'!$M$3&lt;50000,'База елки'!K121/102%,'База елки'!$M$3&lt;100000,'База елки'!K121/104%,'База елки'!$M$3&lt;250000,'База елки'!K121/107%,'База елки'!$M$3&lt;500000,'База елки'!K121/109%,'База елки'!$M$3&lt;1000000,'База елки'!K121/112%,'База елки'!$M$3&gt;1000000,'База елки'!K121/115%)</f>
        <v>2460</v>
      </c>
      <c r="P203" s="190" t="str">
        <f t="shared" si="2"/>
        <v/>
      </c>
    </row>
    <row r="204" spans="1:16" ht="15" customHeight="1" x14ac:dyDescent="0.3">
      <c r="A204" s="199"/>
      <c r="B204" s="199"/>
      <c r="C204" s="245"/>
      <c r="D204" s="245"/>
      <c r="E204" s="245"/>
      <c r="F204" s="214" t="s">
        <v>322</v>
      </c>
      <c r="G204" s="214">
        <v>90</v>
      </c>
      <c r="H204" s="214">
        <v>203</v>
      </c>
      <c r="I204" s="214">
        <v>0.35</v>
      </c>
      <c r="J204" s="214">
        <v>0.35</v>
      </c>
      <c r="K204" s="214">
        <v>1.45</v>
      </c>
      <c r="L204" s="214">
        <v>8.5</v>
      </c>
      <c r="M204" s="186"/>
      <c r="N204" s="197">
        <f>'База елки'!K122</f>
        <v>4100</v>
      </c>
      <c r="O204" s="197" cm="1">
        <f t="array" ref="O204">_xlfn.IFS('База елки'!$M$3&lt;25000,'База елки'!K122,'База елки'!$M$3&lt;50000,'База елки'!K122/102%,'База елки'!$M$3&lt;100000,'База елки'!K122/104%,'База елки'!$M$3&lt;250000,'База елки'!K122/107%,'База елки'!$M$3&lt;500000,'База елки'!K122/109%,'База елки'!$M$3&lt;1000000,'База елки'!K122/112%,'База елки'!$M$3&gt;1000000,'База елки'!K122/115%)</f>
        <v>4100</v>
      </c>
      <c r="P204" s="190" t="str">
        <f t="shared" si="2"/>
        <v/>
      </c>
    </row>
    <row r="205" spans="1:16" ht="15" customHeight="1" x14ac:dyDescent="0.3">
      <c r="A205" s="199"/>
      <c r="B205" s="199"/>
      <c r="C205" s="245"/>
      <c r="D205" s="245"/>
      <c r="E205" s="245"/>
      <c r="F205" s="214" t="s">
        <v>318</v>
      </c>
      <c r="G205" s="214">
        <v>110</v>
      </c>
      <c r="H205" s="214">
        <v>359</v>
      </c>
      <c r="I205" s="214">
        <v>0.35</v>
      </c>
      <c r="J205" s="214">
        <v>0.35</v>
      </c>
      <c r="K205" s="214">
        <v>1.45</v>
      </c>
      <c r="L205" s="214">
        <v>14</v>
      </c>
      <c r="M205" s="186"/>
      <c r="N205" s="197">
        <f>'База елки'!K123</f>
        <v>6900</v>
      </c>
      <c r="O205" s="197" cm="1">
        <f t="array" ref="O205">_xlfn.IFS('База елки'!$M$3&lt;25000,'База елки'!K123,'База елки'!$M$3&lt;50000,'База елки'!K123/102%,'База елки'!$M$3&lt;100000,'База елки'!K123/104%,'База елки'!$M$3&lt;250000,'База елки'!K123/107%,'База елки'!$M$3&lt;500000,'База елки'!K123/109%,'База елки'!$M$3&lt;1000000,'База елки'!K123/112%,'База елки'!$M$3&gt;1000000,'База елки'!K123/115%)</f>
        <v>6900</v>
      </c>
      <c r="P205" s="190" t="str">
        <f t="shared" si="2"/>
        <v/>
      </c>
    </row>
    <row r="206" spans="1:16" ht="15" customHeight="1" x14ac:dyDescent="0.3">
      <c r="A206" s="199"/>
      <c r="B206" s="199"/>
      <c r="C206" s="245"/>
      <c r="D206" s="245"/>
      <c r="E206" s="245"/>
      <c r="F206" s="214"/>
      <c r="G206" s="214"/>
      <c r="H206" s="214"/>
      <c r="I206" s="214"/>
      <c r="J206" s="214"/>
      <c r="K206" s="214"/>
      <c r="L206" s="214"/>
      <c r="M206" s="221"/>
      <c r="N206" s="197"/>
      <c r="O206" s="197"/>
      <c r="P206" s="190" t="str">
        <f t="shared" si="2"/>
        <v/>
      </c>
    </row>
    <row r="207" spans="1:16" ht="15" customHeight="1" x14ac:dyDescent="0.3">
      <c r="A207" s="199"/>
      <c r="B207" s="199"/>
      <c r="C207" s="245"/>
      <c r="D207" s="245"/>
      <c r="E207" s="245"/>
      <c r="F207" s="214"/>
      <c r="G207" s="214"/>
      <c r="H207" s="214"/>
      <c r="I207" s="214"/>
      <c r="J207" s="214"/>
      <c r="K207" s="214"/>
      <c r="L207" s="214"/>
      <c r="M207" s="221"/>
      <c r="N207" s="197"/>
      <c r="O207" s="197"/>
      <c r="P207" s="190" t="str">
        <f t="shared" si="2"/>
        <v/>
      </c>
    </row>
    <row r="208" spans="1:16" ht="15" customHeight="1" x14ac:dyDescent="0.3">
      <c r="A208" s="199"/>
      <c r="B208" s="199"/>
      <c r="C208" s="245"/>
      <c r="D208" s="245"/>
      <c r="E208" s="245"/>
      <c r="F208" s="214"/>
      <c r="G208" s="214"/>
      <c r="H208" s="214"/>
      <c r="I208" s="214"/>
      <c r="J208" s="214"/>
      <c r="K208" s="214"/>
      <c r="L208" s="214"/>
      <c r="M208" s="221"/>
      <c r="N208" s="197"/>
      <c r="O208" s="197"/>
      <c r="P208" s="190" t="str">
        <f t="shared" si="2"/>
        <v/>
      </c>
    </row>
    <row r="209" spans="1:16" ht="15" customHeight="1" x14ac:dyDescent="0.3">
      <c r="A209" s="199"/>
      <c r="B209" s="199"/>
      <c r="C209" s="245"/>
      <c r="D209" s="245"/>
      <c r="E209" s="245"/>
      <c r="F209" s="214"/>
      <c r="G209" s="214"/>
      <c r="H209" s="214"/>
      <c r="I209" s="214"/>
      <c r="J209" s="214"/>
      <c r="K209" s="214"/>
      <c r="L209" s="214"/>
      <c r="M209" s="221"/>
      <c r="N209" s="197"/>
      <c r="O209" s="197"/>
      <c r="P209" s="190" t="str">
        <f t="shared" si="2"/>
        <v/>
      </c>
    </row>
    <row r="210" spans="1:16" ht="15" customHeight="1" x14ac:dyDescent="0.3">
      <c r="A210" s="200"/>
      <c r="B210" s="200"/>
      <c r="C210" s="246"/>
      <c r="D210" s="246"/>
      <c r="E210" s="246"/>
      <c r="F210" s="216"/>
      <c r="G210" s="216"/>
      <c r="H210" s="216"/>
      <c r="I210" s="216"/>
      <c r="J210" s="216"/>
      <c r="K210" s="216"/>
      <c r="L210" s="216"/>
      <c r="M210" s="187"/>
      <c r="N210" s="191"/>
      <c r="O210" s="191"/>
      <c r="P210" s="192" t="str">
        <f t="shared" ref="P210:P273" si="3">IF(O210*M210&gt;0,M210*O210,"")</f>
        <v/>
      </c>
    </row>
    <row r="211" spans="1:16" ht="15" customHeight="1" x14ac:dyDescent="0.3">
      <c r="A211" s="249"/>
      <c r="B211" s="249"/>
      <c r="C211" s="245" t="s">
        <v>566</v>
      </c>
      <c r="D211" s="245"/>
      <c r="E211" s="245"/>
      <c r="F211" s="214" t="s">
        <v>321</v>
      </c>
      <c r="G211" s="214">
        <v>70</v>
      </c>
      <c r="H211" s="214">
        <v>225</v>
      </c>
      <c r="I211" s="214">
        <v>0.22</v>
      </c>
      <c r="J211" s="214">
        <v>0.22</v>
      </c>
      <c r="K211" s="214">
        <v>1.1499999999999999</v>
      </c>
      <c r="L211" s="214">
        <v>4.3</v>
      </c>
      <c r="M211" s="208"/>
      <c r="N211" s="189">
        <f>'База елки'!K124</f>
        <v>3880</v>
      </c>
      <c r="O211" s="189" cm="1">
        <f t="array" ref="O211">_xlfn.IFS('База елки'!$M$3&lt;25000,'База елки'!K124,'База елки'!$M$3&lt;50000,'База елки'!K124/102%,'База елки'!$M$3&lt;100000,'База елки'!K124/104%,'База елки'!$M$3&lt;250000,'База елки'!K124/107%,'База елки'!$M$3&lt;500000,'База елки'!K124/109%,'База елки'!$M$3&lt;1000000,'База елки'!K124/112%,'База елки'!$M$3&gt;1000000,'База елки'!K124/115%)</f>
        <v>3880</v>
      </c>
      <c r="P211" s="190" t="str">
        <f t="shared" si="3"/>
        <v/>
      </c>
    </row>
    <row r="212" spans="1:16" ht="15" customHeight="1" x14ac:dyDescent="0.3">
      <c r="A212" s="249"/>
      <c r="B212" s="249"/>
      <c r="C212" s="245"/>
      <c r="D212" s="245"/>
      <c r="E212" s="245"/>
      <c r="F212" s="214" t="s">
        <v>322</v>
      </c>
      <c r="G212" s="214">
        <v>90</v>
      </c>
      <c r="H212" s="214">
        <v>398</v>
      </c>
      <c r="I212" s="214">
        <v>0.25</v>
      </c>
      <c r="J212" s="214">
        <v>0.25</v>
      </c>
      <c r="K212" s="214">
        <v>1.35</v>
      </c>
      <c r="L212" s="214">
        <v>7</v>
      </c>
      <c r="M212" s="186"/>
      <c r="N212" s="189">
        <f>'База елки'!K125</f>
        <v>5800</v>
      </c>
      <c r="O212" s="189" cm="1">
        <f t="array" ref="O212">_xlfn.IFS('База елки'!$M$3&lt;25000,'База елки'!K125,'База елки'!$M$3&lt;50000,'База елки'!K125/102%,'База елки'!$M$3&lt;100000,'База елки'!K125/104%,'База елки'!$M$3&lt;250000,'База елки'!K125/107%,'База елки'!$M$3&lt;500000,'База елки'!K125/109%,'База елки'!$M$3&lt;1000000,'База елки'!K125/112%,'База елки'!$M$3&gt;1000000,'База елки'!K125/115%)</f>
        <v>5800</v>
      </c>
      <c r="P212" s="190" t="str">
        <f t="shared" si="3"/>
        <v/>
      </c>
    </row>
    <row r="213" spans="1:16" ht="15" customHeight="1" x14ac:dyDescent="0.3">
      <c r="A213" s="249"/>
      <c r="B213" s="249"/>
      <c r="C213" s="245"/>
      <c r="D213" s="245"/>
      <c r="E213" s="245"/>
      <c r="F213" s="214" t="s">
        <v>318</v>
      </c>
      <c r="G213" s="214">
        <v>110</v>
      </c>
      <c r="H213" s="214">
        <v>552</v>
      </c>
      <c r="I213" s="214">
        <v>0.26</v>
      </c>
      <c r="J213" s="214">
        <v>0.26</v>
      </c>
      <c r="K213" s="214">
        <v>1.45</v>
      </c>
      <c r="L213" s="214">
        <v>9.8000000000000007</v>
      </c>
      <c r="M213" s="186"/>
      <c r="N213" s="189">
        <f>'База елки'!K126</f>
        <v>7740</v>
      </c>
      <c r="O213" s="189" cm="1">
        <f t="array" ref="O213">_xlfn.IFS('База елки'!$M$3&lt;25000,'База елки'!K126,'База елки'!$M$3&lt;50000,'База елки'!K126/102%,'База елки'!$M$3&lt;100000,'База елки'!K126/104%,'База елки'!$M$3&lt;250000,'База елки'!K126/107%,'База елки'!$M$3&lt;500000,'База елки'!K126/109%,'База елки'!$M$3&lt;1000000,'База елки'!K126/112%,'База елки'!$M$3&gt;1000000,'База елки'!K126/115%)</f>
        <v>7740</v>
      </c>
      <c r="P213" s="190" t="str">
        <f t="shared" si="3"/>
        <v/>
      </c>
    </row>
    <row r="214" spans="1:16" ht="15" customHeight="1" x14ac:dyDescent="0.3">
      <c r="A214" s="249"/>
      <c r="B214" s="249"/>
      <c r="C214" s="245"/>
      <c r="D214" s="245"/>
      <c r="E214" s="245"/>
      <c r="F214" s="214" t="s">
        <v>319</v>
      </c>
      <c r="G214" s="214">
        <v>120</v>
      </c>
      <c r="H214" s="214">
        <v>786</v>
      </c>
      <c r="I214" s="214">
        <v>0.33</v>
      </c>
      <c r="J214" s="214">
        <v>0.33</v>
      </c>
      <c r="K214" s="214">
        <v>1.4</v>
      </c>
      <c r="L214" s="214">
        <v>14.3</v>
      </c>
      <c r="M214" s="186"/>
      <c r="N214" s="189">
        <f>'База елки'!K127</f>
        <v>9660</v>
      </c>
      <c r="O214" s="189" cm="1">
        <f t="array" ref="O214">_xlfn.IFS('База елки'!$M$3&lt;25000,'База елки'!K127,'База елки'!$M$3&lt;50000,'База елки'!K127/102%,'База елки'!$M$3&lt;100000,'База елки'!K127/104%,'База елки'!$M$3&lt;250000,'База елки'!K127/107%,'База елки'!$M$3&lt;500000,'База елки'!K127/109%,'База елки'!$M$3&lt;1000000,'База елки'!K127/112%,'База елки'!$M$3&gt;1000000,'База елки'!K127/115%)</f>
        <v>9660</v>
      </c>
      <c r="P214" s="190" t="str">
        <f t="shared" si="3"/>
        <v/>
      </c>
    </row>
    <row r="215" spans="1:16" ht="15" customHeight="1" x14ac:dyDescent="0.3">
      <c r="A215" s="249"/>
      <c r="B215" s="249"/>
      <c r="C215" s="245"/>
      <c r="D215" s="245"/>
      <c r="E215" s="245"/>
      <c r="F215" s="214"/>
      <c r="G215" s="214"/>
      <c r="H215" s="214"/>
      <c r="I215" s="214"/>
      <c r="J215" s="214"/>
      <c r="K215" s="214"/>
      <c r="L215" s="214"/>
      <c r="M215" s="188"/>
      <c r="N215" s="189"/>
      <c r="O215" s="189"/>
      <c r="P215" s="190" t="str">
        <f t="shared" si="3"/>
        <v/>
      </c>
    </row>
    <row r="216" spans="1:16" ht="15" customHeight="1" x14ac:dyDescent="0.3">
      <c r="A216" s="249"/>
      <c r="B216" s="249"/>
      <c r="C216" s="245"/>
      <c r="D216" s="245"/>
      <c r="E216" s="245"/>
      <c r="F216" s="214"/>
      <c r="G216" s="214"/>
      <c r="H216" s="214"/>
      <c r="I216" s="214"/>
      <c r="J216" s="214"/>
      <c r="K216" s="214"/>
      <c r="L216" s="214"/>
      <c r="M216" s="188"/>
      <c r="N216" s="189"/>
      <c r="O216" s="189"/>
      <c r="P216" s="190" t="str">
        <f t="shared" si="3"/>
        <v/>
      </c>
    </row>
    <row r="217" spans="1:16" ht="15" customHeight="1" x14ac:dyDescent="0.3">
      <c r="A217" s="249"/>
      <c r="B217" s="249"/>
      <c r="C217" s="245"/>
      <c r="D217" s="245"/>
      <c r="E217" s="245"/>
      <c r="F217" s="214"/>
      <c r="G217" s="214"/>
      <c r="H217" s="214"/>
      <c r="I217" s="214"/>
      <c r="J217" s="214"/>
      <c r="K217" s="214"/>
      <c r="L217" s="214"/>
      <c r="M217" s="188"/>
      <c r="N217" s="189"/>
      <c r="O217" s="189"/>
      <c r="P217" s="190" t="str">
        <f t="shared" si="3"/>
        <v/>
      </c>
    </row>
    <row r="218" spans="1:16" ht="15" customHeight="1" x14ac:dyDescent="0.3">
      <c r="A218" s="250"/>
      <c r="B218" s="250"/>
      <c r="C218" s="246"/>
      <c r="D218" s="246"/>
      <c r="E218" s="246"/>
      <c r="F218" s="216"/>
      <c r="G218" s="216"/>
      <c r="H218" s="216"/>
      <c r="I218" s="216"/>
      <c r="J218" s="216"/>
      <c r="K218" s="216"/>
      <c r="L218" s="216"/>
      <c r="M218" s="187"/>
      <c r="N218" s="191"/>
      <c r="O218" s="191"/>
      <c r="P218" s="192" t="str">
        <f t="shared" si="3"/>
        <v/>
      </c>
    </row>
    <row r="219" spans="1:16" ht="15" customHeight="1" x14ac:dyDescent="0.3">
      <c r="A219" s="251" t="s">
        <v>549</v>
      </c>
      <c r="B219" s="251"/>
      <c r="C219" s="245" t="s">
        <v>540</v>
      </c>
      <c r="D219" s="245"/>
      <c r="E219" s="245"/>
      <c r="F219" s="214" t="s">
        <v>321</v>
      </c>
      <c r="G219" s="214"/>
      <c r="H219" s="214"/>
      <c r="I219" s="214"/>
      <c r="J219" s="214"/>
      <c r="K219" s="214"/>
      <c r="L219" s="214"/>
      <c r="M219" s="186"/>
      <c r="N219" s="197">
        <f>'База елки'!K128</f>
        <v>4140</v>
      </c>
      <c r="O219" s="197" cm="1">
        <f t="array" ref="O219">_xlfn.IFS('База елки'!$M$3&lt;25000,'База елки'!K128,'База елки'!$M$3&lt;50000,'База елки'!K128/102%,'База елки'!$M$3&lt;100000,'База елки'!K128/104%,'База елки'!$M$3&lt;250000,'База елки'!K128/107%,'База елки'!$M$3&lt;500000,'База елки'!K128/109%,'База елки'!$M$3&lt;1000000,'База елки'!K128/112%,'База елки'!$M$3&gt;1000000,'База елки'!K128/115%)</f>
        <v>4140</v>
      </c>
      <c r="P219" s="190" t="str">
        <f t="shared" si="3"/>
        <v/>
      </c>
    </row>
    <row r="220" spans="1:16" ht="15" customHeight="1" x14ac:dyDescent="0.3">
      <c r="A220" s="252"/>
      <c r="B220" s="252"/>
      <c r="C220" s="245"/>
      <c r="D220" s="245"/>
      <c r="E220" s="245"/>
      <c r="F220" s="214" t="s">
        <v>322</v>
      </c>
      <c r="G220" s="214"/>
      <c r="H220" s="214"/>
      <c r="I220" s="214"/>
      <c r="J220" s="214"/>
      <c r="K220" s="214"/>
      <c r="L220" s="214"/>
      <c r="M220" s="186"/>
      <c r="N220" s="197">
        <f>'База елки'!K129</f>
        <v>5900</v>
      </c>
      <c r="O220" s="197" cm="1">
        <f t="array" ref="O220">_xlfn.IFS('База елки'!$M$3&lt;25000,'База елки'!K129,'База елки'!$M$3&lt;50000,'База елки'!K129/102%,'База елки'!$M$3&lt;100000,'База елки'!K129/104%,'База елки'!$M$3&lt;250000,'База елки'!K129/107%,'База елки'!$M$3&lt;500000,'База елки'!K129/109%,'База елки'!$M$3&lt;1000000,'База елки'!K129/112%,'База елки'!$M$3&gt;1000000,'База елки'!K129/115%)</f>
        <v>5900</v>
      </c>
      <c r="P220" s="190" t="str">
        <f t="shared" si="3"/>
        <v/>
      </c>
    </row>
    <row r="221" spans="1:16" ht="15" customHeight="1" x14ac:dyDescent="0.3">
      <c r="A221" s="252"/>
      <c r="B221" s="252"/>
      <c r="C221" s="245"/>
      <c r="D221" s="245"/>
      <c r="E221" s="245"/>
      <c r="F221" s="214" t="s">
        <v>318</v>
      </c>
      <c r="G221" s="214"/>
      <c r="H221" s="214"/>
      <c r="I221" s="214"/>
      <c r="J221" s="214"/>
      <c r="K221" s="214"/>
      <c r="L221" s="214"/>
      <c r="M221" s="186"/>
      <c r="N221" s="197">
        <f>'База елки'!K130</f>
        <v>7620</v>
      </c>
      <c r="O221" s="197" cm="1">
        <f t="array" ref="O221">_xlfn.IFS('База елки'!$M$3&lt;25000,'База елки'!K130,'База елки'!$M$3&lt;50000,'База елки'!K130/102%,'База елки'!$M$3&lt;100000,'База елки'!K130/104%,'База елки'!$M$3&lt;250000,'База елки'!K130/107%,'База елки'!$M$3&lt;500000,'База елки'!K130/109%,'База елки'!$M$3&lt;1000000,'База елки'!K130/112%,'База елки'!$M$3&gt;1000000,'База елки'!K130/115%)</f>
        <v>7620</v>
      </c>
      <c r="P221" s="190" t="str">
        <f t="shared" si="3"/>
        <v/>
      </c>
    </row>
    <row r="222" spans="1:16" ht="15" customHeight="1" x14ac:dyDescent="0.3">
      <c r="A222" s="252"/>
      <c r="B222" s="252"/>
      <c r="C222" s="245"/>
      <c r="D222" s="245"/>
      <c r="E222" s="245"/>
      <c r="F222" s="214"/>
      <c r="G222" s="214"/>
      <c r="H222" s="214"/>
      <c r="I222" s="214"/>
      <c r="J222" s="214"/>
      <c r="K222" s="214"/>
      <c r="L222" s="214"/>
      <c r="M222" s="221"/>
      <c r="N222" s="197"/>
      <c r="O222" s="197"/>
      <c r="P222" s="190" t="str">
        <f t="shared" si="3"/>
        <v/>
      </c>
    </row>
    <row r="223" spans="1:16" ht="15" customHeight="1" x14ac:dyDescent="0.3">
      <c r="A223" s="252"/>
      <c r="B223" s="252"/>
      <c r="C223" s="245"/>
      <c r="D223" s="245"/>
      <c r="E223" s="245"/>
      <c r="F223" s="214"/>
      <c r="G223" s="214"/>
      <c r="H223" s="214"/>
      <c r="I223" s="214"/>
      <c r="J223" s="214"/>
      <c r="K223" s="214"/>
      <c r="L223" s="214"/>
      <c r="M223" s="221"/>
      <c r="N223" s="197"/>
      <c r="O223" s="197"/>
      <c r="P223" s="190" t="str">
        <f t="shared" si="3"/>
        <v/>
      </c>
    </row>
    <row r="224" spans="1:16" ht="15" customHeight="1" x14ac:dyDescent="0.3">
      <c r="A224" s="252"/>
      <c r="B224" s="252"/>
      <c r="C224" s="245"/>
      <c r="D224" s="245"/>
      <c r="E224" s="245"/>
      <c r="F224" s="214"/>
      <c r="G224" s="214"/>
      <c r="H224" s="214"/>
      <c r="I224" s="214"/>
      <c r="J224" s="214"/>
      <c r="K224" s="214"/>
      <c r="L224" s="214"/>
      <c r="M224" s="221"/>
      <c r="N224" s="197"/>
      <c r="O224" s="197"/>
      <c r="P224" s="190" t="str">
        <f t="shared" si="3"/>
        <v/>
      </c>
    </row>
    <row r="225" spans="1:16" ht="15" customHeight="1" x14ac:dyDescent="0.3">
      <c r="A225" s="252"/>
      <c r="B225" s="252"/>
      <c r="C225" s="245"/>
      <c r="D225" s="245"/>
      <c r="E225" s="245"/>
      <c r="F225" s="214"/>
      <c r="G225" s="214"/>
      <c r="H225" s="214"/>
      <c r="I225" s="214"/>
      <c r="J225" s="214"/>
      <c r="K225" s="214"/>
      <c r="L225" s="214"/>
      <c r="M225" s="221"/>
      <c r="N225" s="197"/>
      <c r="O225" s="197"/>
      <c r="P225" s="190" t="str">
        <f t="shared" si="3"/>
        <v/>
      </c>
    </row>
    <row r="226" spans="1:16" ht="15" customHeight="1" x14ac:dyDescent="0.3">
      <c r="A226" s="253"/>
      <c r="B226" s="253"/>
      <c r="C226" s="246"/>
      <c r="D226" s="246"/>
      <c r="E226" s="246"/>
      <c r="F226" s="216"/>
      <c r="G226" s="216"/>
      <c r="H226" s="216"/>
      <c r="I226" s="216"/>
      <c r="J226" s="216"/>
      <c r="K226" s="216"/>
      <c r="L226" s="216"/>
      <c r="M226" s="187"/>
      <c r="N226" s="191"/>
      <c r="O226" s="191"/>
      <c r="P226" s="192" t="str">
        <f t="shared" si="3"/>
        <v/>
      </c>
    </row>
    <row r="227" spans="1:16" ht="15" customHeight="1" x14ac:dyDescent="0.3">
      <c r="A227" s="249"/>
      <c r="B227" s="249"/>
      <c r="C227" s="245" t="s">
        <v>567</v>
      </c>
      <c r="D227" s="245"/>
      <c r="E227" s="245"/>
      <c r="F227" s="214" t="s">
        <v>321</v>
      </c>
      <c r="G227" s="214">
        <v>70</v>
      </c>
      <c r="H227" s="214">
        <v>264</v>
      </c>
      <c r="I227" s="214">
        <v>0.22</v>
      </c>
      <c r="J227" s="214">
        <v>0.22</v>
      </c>
      <c r="K227" s="214">
        <v>1.1499999999999999</v>
      </c>
      <c r="L227" s="214">
        <v>5.5</v>
      </c>
      <c r="M227" s="208"/>
      <c r="N227" s="189">
        <f>'База елки'!K131</f>
        <v>6180</v>
      </c>
      <c r="O227" s="189" cm="1">
        <f t="array" ref="O227">_xlfn.IFS('База елки'!$M$3&lt;25000,'База елки'!K131,'База елки'!$M$3&lt;50000,'База елки'!K131/102%,'База елки'!$M$3&lt;100000,'База елки'!K131/104%,'База елки'!$M$3&lt;250000,'База елки'!K131/107%,'База елки'!$M$3&lt;500000,'База елки'!K131/109%,'База елки'!$M$3&lt;1000000,'База елки'!K131/112%,'База елки'!$M$3&gt;1000000,'База елки'!K131/115%)</f>
        <v>6180</v>
      </c>
      <c r="P227" s="190" t="str">
        <f t="shared" si="3"/>
        <v/>
      </c>
    </row>
    <row r="228" spans="1:16" ht="15" customHeight="1" x14ac:dyDescent="0.3">
      <c r="A228" s="249"/>
      <c r="B228" s="249"/>
      <c r="C228" s="245"/>
      <c r="D228" s="245"/>
      <c r="E228" s="245"/>
      <c r="F228" s="214" t="s">
        <v>322</v>
      </c>
      <c r="G228" s="214">
        <v>90</v>
      </c>
      <c r="H228" s="214">
        <v>435</v>
      </c>
      <c r="I228" s="214">
        <v>0.25</v>
      </c>
      <c r="J228" s="214">
        <v>0.25</v>
      </c>
      <c r="K228" s="214">
        <v>1.35</v>
      </c>
      <c r="L228" s="214">
        <v>8.5</v>
      </c>
      <c r="M228" s="186"/>
      <c r="N228" s="189">
        <f>'База елки'!K132</f>
        <v>9280</v>
      </c>
      <c r="O228" s="189" cm="1">
        <f t="array" ref="O228">_xlfn.IFS('База елки'!$M$3&lt;25000,'База елки'!K132,'База елки'!$M$3&lt;50000,'База елки'!K132/102%,'База елки'!$M$3&lt;100000,'База елки'!K132/104%,'База елки'!$M$3&lt;250000,'База елки'!K132/107%,'База елки'!$M$3&lt;500000,'База елки'!K132/109%,'База елки'!$M$3&lt;1000000,'База елки'!K132/112%,'База елки'!$M$3&gt;1000000,'База елки'!K132/115%)</f>
        <v>9280</v>
      </c>
      <c r="P228" s="190" t="str">
        <f t="shared" si="3"/>
        <v/>
      </c>
    </row>
    <row r="229" spans="1:16" ht="15" customHeight="1" x14ac:dyDescent="0.3">
      <c r="A229" s="249"/>
      <c r="B229" s="249"/>
      <c r="C229" s="245"/>
      <c r="D229" s="245"/>
      <c r="E229" s="245"/>
      <c r="F229" s="214" t="s">
        <v>318</v>
      </c>
      <c r="G229" s="214">
        <v>110</v>
      </c>
      <c r="H229" s="214">
        <v>634</v>
      </c>
      <c r="I229" s="214">
        <v>0.26</v>
      </c>
      <c r="J229" s="214">
        <v>0.26</v>
      </c>
      <c r="K229" s="214">
        <v>1.45</v>
      </c>
      <c r="L229" s="214">
        <v>12</v>
      </c>
      <c r="M229" s="186"/>
      <c r="N229" s="189">
        <f>'База елки'!K133</f>
        <v>12360</v>
      </c>
      <c r="O229" s="189" cm="1">
        <f t="array" ref="O229">_xlfn.IFS('База елки'!$M$3&lt;25000,'База елки'!K133,'База елки'!$M$3&lt;50000,'База елки'!K133/102%,'База елки'!$M$3&lt;100000,'База елки'!K133/104%,'База елки'!$M$3&lt;250000,'База елки'!K133/107%,'База елки'!$M$3&lt;500000,'База елки'!K133/109%,'База елки'!$M$3&lt;1000000,'База елки'!K133/112%,'База елки'!$M$3&gt;1000000,'База елки'!K133/115%)</f>
        <v>12360</v>
      </c>
      <c r="P229" s="190" t="str">
        <f t="shared" si="3"/>
        <v/>
      </c>
    </row>
    <row r="230" spans="1:16" ht="15" customHeight="1" x14ac:dyDescent="0.3">
      <c r="A230" s="249"/>
      <c r="B230" s="249"/>
      <c r="C230" s="245"/>
      <c r="D230" s="245"/>
      <c r="E230" s="245"/>
      <c r="F230" s="214" t="s">
        <v>319</v>
      </c>
      <c r="G230" s="214">
        <v>120</v>
      </c>
      <c r="H230" s="214">
        <v>734</v>
      </c>
      <c r="I230" s="214">
        <v>0.33</v>
      </c>
      <c r="J230" s="214">
        <v>0.33</v>
      </c>
      <c r="K230" s="214">
        <v>1.4</v>
      </c>
      <c r="L230" s="214">
        <v>15</v>
      </c>
      <c r="M230" s="186"/>
      <c r="N230" s="189">
        <f>'База елки'!K134</f>
        <v>18540</v>
      </c>
      <c r="O230" s="189" cm="1">
        <f t="array" ref="O230">_xlfn.IFS('База елки'!$M$3&lt;25000,'База елки'!K134,'База елки'!$M$3&lt;50000,'База елки'!K134/102%,'База елки'!$M$3&lt;100000,'База елки'!K134/104%,'База елки'!$M$3&lt;250000,'База елки'!K134/107%,'База елки'!$M$3&lt;500000,'База елки'!K134/109%,'База елки'!$M$3&lt;1000000,'База елки'!K134/112%,'База елки'!$M$3&gt;1000000,'База елки'!K134/115%)</f>
        <v>18540</v>
      </c>
      <c r="P230" s="190" t="str">
        <f t="shared" si="3"/>
        <v/>
      </c>
    </row>
    <row r="231" spans="1:16" ht="15" customHeight="1" x14ac:dyDescent="0.3">
      <c r="A231" s="249"/>
      <c r="B231" s="249"/>
      <c r="C231" s="245"/>
      <c r="D231" s="245"/>
      <c r="E231" s="245"/>
      <c r="F231" s="214" t="s">
        <v>329</v>
      </c>
      <c r="G231" s="214">
        <v>130</v>
      </c>
      <c r="H231" s="214">
        <v>895</v>
      </c>
      <c r="I231" s="214">
        <v>0.33</v>
      </c>
      <c r="J231" s="214">
        <v>0.33</v>
      </c>
      <c r="K231" s="214">
        <v>1.4</v>
      </c>
      <c r="L231" s="214">
        <v>27</v>
      </c>
      <c r="M231" s="186"/>
      <c r="N231" s="189">
        <f>'База елки'!K135</f>
        <v>23160</v>
      </c>
      <c r="O231" s="189" cm="1">
        <f t="array" ref="O231">_xlfn.IFS('База елки'!$M$3&lt;25000,'База елки'!K135,'База елки'!$M$3&lt;50000,'База елки'!K135/102%,'База елки'!$M$3&lt;100000,'База елки'!K135/104%,'База елки'!$M$3&lt;250000,'База елки'!K135/107%,'База елки'!$M$3&lt;500000,'База елки'!K135/109%,'База елки'!$M$3&lt;1000000,'База елки'!K135/112%,'База елки'!$M$3&gt;1000000,'База елки'!K135/115%)</f>
        <v>23160</v>
      </c>
      <c r="P231" s="190" t="str">
        <f t="shared" si="3"/>
        <v/>
      </c>
    </row>
    <row r="232" spans="1:16" ht="15" customHeight="1" x14ac:dyDescent="0.3">
      <c r="A232" s="249"/>
      <c r="B232" s="249"/>
      <c r="C232" s="245"/>
      <c r="D232" s="245"/>
      <c r="E232" s="245"/>
      <c r="F232" s="214" t="s">
        <v>323</v>
      </c>
      <c r="G232" s="214">
        <v>150</v>
      </c>
      <c r="H232" s="214">
        <v>1050</v>
      </c>
      <c r="I232" s="214">
        <v>0.33</v>
      </c>
      <c r="J232" s="214">
        <v>0.33</v>
      </c>
      <c r="K232" s="214">
        <v>1.4</v>
      </c>
      <c r="L232" s="214">
        <v>30</v>
      </c>
      <c r="M232" s="186"/>
      <c r="N232" s="189">
        <f>'База елки'!K136</f>
        <v>29340</v>
      </c>
      <c r="O232" s="189" cm="1">
        <f t="array" ref="O232">_xlfn.IFS('База елки'!$M$3&lt;25000,'База елки'!K136,'База елки'!$M$3&lt;50000,'База елки'!K136/102%,'База елки'!$M$3&lt;100000,'База елки'!K136/104%,'База елки'!$M$3&lt;250000,'База елки'!K136/107%,'База елки'!$M$3&lt;500000,'База елки'!K136/109%,'База елки'!$M$3&lt;1000000,'База елки'!K136/112%,'База елки'!$M$3&gt;1000000,'База елки'!K136/115%)</f>
        <v>29340</v>
      </c>
      <c r="P232" s="190" t="str">
        <f t="shared" si="3"/>
        <v/>
      </c>
    </row>
    <row r="233" spans="1:16" ht="15" customHeight="1" x14ac:dyDescent="0.3">
      <c r="A233" s="249"/>
      <c r="B233" s="249"/>
      <c r="C233" s="245"/>
      <c r="D233" s="245"/>
      <c r="E233" s="245"/>
      <c r="F233" s="214"/>
      <c r="G233" s="214"/>
      <c r="H233" s="214"/>
      <c r="I233" s="214"/>
      <c r="J233" s="214"/>
      <c r="K233" s="214"/>
      <c r="L233" s="214"/>
      <c r="M233" s="188"/>
      <c r="N233" s="184"/>
      <c r="O233" s="189"/>
      <c r="P233" s="190" t="str">
        <f t="shared" si="3"/>
        <v/>
      </c>
    </row>
    <row r="234" spans="1:16" ht="15" customHeight="1" x14ac:dyDescent="0.3">
      <c r="A234" s="250"/>
      <c r="B234" s="250"/>
      <c r="C234" s="246"/>
      <c r="D234" s="246"/>
      <c r="E234" s="246"/>
      <c r="F234" s="216"/>
      <c r="G234" s="216"/>
      <c r="H234" s="216"/>
      <c r="I234" s="216"/>
      <c r="J234" s="216"/>
      <c r="K234" s="216"/>
      <c r="L234" s="216"/>
      <c r="M234" s="187"/>
      <c r="N234" s="185"/>
      <c r="O234" s="185"/>
      <c r="P234" s="192" t="str">
        <f t="shared" si="3"/>
        <v/>
      </c>
    </row>
    <row r="235" spans="1:16" ht="15" customHeight="1" x14ac:dyDescent="0.3">
      <c r="A235" s="199"/>
      <c r="B235" s="199"/>
      <c r="C235" s="245" t="s">
        <v>568</v>
      </c>
      <c r="D235" s="245"/>
      <c r="E235" s="245"/>
      <c r="F235" s="214" t="s">
        <v>321</v>
      </c>
      <c r="G235" s="214">
        <v>70</v>
      </c>
      <c r="H235" s="214">
        <v>264</v>
      </c>
      <c r="I235" s="214">
        <v>0.22</v>
      </c>
      <c r="J235" s="214">
        <v>0.22</v>
      </c>
      <c r="K235" s="214">
        <v>1.1499999999999999</v>
      </c>
      <c r="L235" s="214">
        <v>5.5</v>
      </c>
      <c r="M235" s="186"/>
      <c r="N235" s="197">
        <f>'База елки'!K137</f>
        <v>6180</v>
      </c>
      <c r="O235" s="197" cm="1">
        <f t="array" ref="O235">_xlfn.IFS('База елки'!$M$3&lt;25000,'База елки'!K137,'База елки'!$M$3&lt;50000,'База елки'!K137/102%,'База елки'!$M$3&lt;100000,'База елки'!K137/104%,'База елки'!$M$3&lt;250000,'База елки'!K137/107%,'База елки'!$M$3&lt;500000,'База елки'!K137/109%,'База елки'!$M$3&lt;1000000,'База елки'!K137/112%,'База елки'!$M$3&gt;1000000,'База елки'!K137/115%)</f>
        <v>6180</v>
      </c>
      <c r="P235" s="190" t="str">
        <f t="shared" si="3"/>
        <v/>
      </c>
    </row>
    <row r="236" spans="1:16" ht="15" customHeight="1" x14ac:dyDescent="0.3">
      <c r="A236" s="199"/>
      <c r="B236" s="199"/>
      <c r="C236" s="245"/>
      <c r="D236" s="245"/>
      <c r="E236" s="245"/>
      <c r="F236" s="214" t="s">
        <v>322</v>
      </c>
      <c r="G236" s="214">
        <v>90</v>
      </c>
      <c r="H236" s="214">
        <v>435</v>
      </c>
      <c r="I236" s="214">
        <v>0.25</v>
      </c>
      <c r="J236" s="214">
        <v>0.25</v>
      </c>
      <c r="K236" s="214">
        <v>1.35</v>
      </c>
      <c r="L236" s="214">
        <v>8.5</v>
      </c>
      <c r="M236" s="186"/>
      <c r="N236" s="197">
        <f>'База елки'!K138</f>
        <v>9280</v>
      </c>
      <c r="O236" s="197" cm="1">
        <f t="array" ref="O236">_xlfn.IFS('База елки'!$M$3&lt;25000,'База елки'!K138,'База елки'!$M$3&lt;50000,'База елки'!K138/102%,'База елки'!$M$3&lt;100000,'База елки'!K138/104%,'База елки'!$M$3&lt;250000,'База елки'!K138/107%,'База елки'!$M$3&lt;500000,'База елки'!K138/109%,'База елки'!$M$3&lt;1000000,'База елки'!K138/112%,'База елки'!$M$3&gt;1000000,'База елки'!K138/115%)</f>
        <v>9280</v>
      </c>
      <c r="P236" s="190" t="str">
        <f t="shared" si="3"/>
        <v/>
      </c>
    </row>
    <row r="237" spans="1:16" ht="15" customHeight="1" x14ac:dyDescent="0.3">
      <c r="A237" s="199"/>
      <c r="B237" s="199"/>
      <c r="C237" s="245"/>
      <c r="D237" s="245"/>
      <c r="E237" s="245"/>
      <c r="F237" s="214" t="s">
        <v>327</v>
      </c>
      <c r="G237" s="214">
        <v>110</v>
      </c>
      <c r="H237" s="214">
        <v>634</v>
      </c>
      <c r="I237" s="214">
        <v>0.26</v>
      </c>
      <c r="J237" s="214">
        <v>0.26</v>
      </c>
      <c r="K237" s="214">
        <v>1.45</v>
      </c>
      <c r="L237" s="214">
        <v>12</v>
      </c>
      <c r="M237" s="186"/>
      <c r="N237" s="197">
        <f>'База елки'!K139</f>
        <v>12360</v>
      </c>
      <c r="O237" s="197" cm="1">
        <f t="array" ref="O237">_xlfn.IFS('База елки'!$M$3&lt;25000,'База елки'!K139,'База елки'!$M$3&lt;50000,'База елки'!K139/102%,'База елки'!$M$3&lt;100000,'База елки'!K139/104%,'База елки'!$M$3&lt;250000,'База елки'!K139/107%,'База елки'!$M$3&lt;500000,'База елки'!K139/109%,'База елки'!$M$3&lt;1000000,'База елки'!K139/112%,'База елки'!$M$3&gt;1000000,'База елки'!K139/115%)</f>
        <v>12360</v>
      </c>
      <c r="P237" s="190" t="str">
        <f t="shared" si="3"/>
        <v/>
      </c>
    </row>
    <row r="238" spans="1:16" ht="15" customHeight="1" x14ac:dyDescent="0.3">
      <c r="A238" s="199"/>
      <c r="B238" s="199"/>
      <c r="C238" s="245"/>
      <c r="D238" s="245"/>
      <c r="E238" s="245"/>
      <c r="F238" s="214" t="s">
        <v>319</v>
      </c>
      <c r="G238" s="214">
        <v>120</v>
      </c>
      <c r="H238" s="214">
        <v>734</v>
      </c>
      <c r="I238" s="214">
        <v>0.33</v>
      </c>
      <c r="J238" s="214">
        <v>0.33</v>
      </c>
      <c r="K238" s="214">
        <v>1.4</v>
      </c>
      <c r="L238" s="214">
        <v>15</v>
      </c>
      <c r="M238" s="186"/>
      <c r="N238" s="197">
        <f>'База елки'!K140</f>
        <v>20080</v>
      </c>
      <c r="O238" s="197" cm="1">
        <f t="array" ref="O238">_xlfn.IFS('База елки'!$M$3&lt;25000,'База елки'!K140,'База елки'!$M$3&lt;50000,'База елки'!K140/102%,'База елки'!$M$3&lt;100000,'База елки'!K140/104%,'База елки'!$M$3&lt;250000,'База елки'!K140/107%,'База елки'!$M$3&lt;500000,'База елки'!K140/109%,'База елки'!$M$3&lt;1000000,'База елки'!K140/112%,'База елки'!$M$3&gt;1000000,'База елки'!K140/115%)</f>
        <v>20080</v>
      </c>
      <c r="P238" s="190" t="str">
        <f t="shared" si="3"/>
        <v/>
      </c>
    </row>
    <row r="239" spans="1:16" ht="15" customHeight="1" x14ac:dyDescent="0.3">
      <c r="A239" s="199"/>
      <c r="B239" s="199"/>
      <c r="C239" s="245"/>
      <c r="D239" s="245"/>
      <c r="E239" s="245"/>
      <c r="F239" s="214"/>
      <c r="G239" s="214"/>
      <c r="H239" s="214"/>
      <c r="I239" s="214"/>
      <c r="J239" s="214"/>
      <c r="K239" s="214"/>
      <c r="L239" s="214"/>
      <c r="M239" s="221"/>
      <c r="N239" s="197"/>
      <c r="O239" s="197"/>
      <c r="P239" s="190" t="str">
        <f t="shared" si="3"/>
        <v/>
      </c>
    </row>
    <row r="240" spans="1:16" ht="15" customHeight="1" x14ac:dyDescent="0.3">
      <c r="A240" s="199"/>
      <c r="B240" s="199"/>
      <c r="C240" s="245"/>
      <c r="D240" s="245"/>
      <c r="E240" s="245"/>
      <c r="F240" s="214"/>
      <c r="G240" s="214"/>
      <c r="H240" s="214"/>
      <c r="I240" s="214"/>
      <c r="J240" s="214"/>
      <c r="K240" s="214"/>
      <c r="L240" s="214"/>
      <c r="M240" s="221"/>
      <c r="N240" s="197"/>
      <c r="O240" s="197"/>
      <c r="P240" s="190" t="str">
        <f t="shared" si="3"/>
        <v/>
      </c>
    </row>
    <row r="241" spans="1:16" ht="15" customHeight="1" x14ac:dyDescent="0.3">
      <c r="A241" s="199"/>
      <c r="B241" s="199"/>
      <c r="C241" s="245"/>
      <c r="D241" s="245"/>
      <c r="E241" s="245"/>
      <c r="F241" s="214"/>
      <c r="G241" s="214"/>
      <c r="H241" s="214"/>
      <c r="I241" s="214"/>
      <c r="J241" s="214"/>
      <c r="K241" s="214"/>
      <c r="L241" s="214"/>
      <c r="M241" s="221"/>
      <c r="N241" s="197"/>
      <c r="O241" s="197"/>
      <c r="P241" s="190" t="str">
        <f t="shared" si="3"/>
        <v/>
      </c>
    </row>
    <row r="242" spans="1:16" ht="15" customHeight="1" x14ac:dyDescent="0.3">
      <c r="A242" s="200"/>
      <c r="B242" s="200"/>
      <c r="C242" s="246"/>
      <c r="D242" s="246"/>
      <c r="E242" s="246"/>
      <c r="F242" s="216"/>
      <c r="G242" s="216"/>
      <c r="H242" s="216"/>
      <c r="I242" s="216"/>
      <c r="J242" s="216"/>
      <c r="K242" s="216"/>
      <c r="L242" s="216"/>
      <c r="M242" s="187"/>
      <c r="N242" s="191"/>
      <c r="O242" s="191"/>
      <c r="P242" s="192" t="str">
        <f t="shared" si="3"/>
        <v/>
      </c>
    </row>
    <row r="243" spans="1:16" ht="15" customHeight="1" x14ac:dyDescent="0.3">
      <c r="A243" s="199"/>
      <c r="B243" s="199"/>
      <c r="C243" s="245" t="s">
        <v>569</v>
      </c>
      <c r="D243" s="245"/>
      <c r="E243" s="245"/>
      <c r="F243" s="214" t="s">
        <v>322</v>
      </c>
      <c r="G243" s="214"/>
      <c r="H243" s="214"/>
      <c r="I243" s="214"/>
      <c r="J243" s="214"/>
      <c r="K243" s="214"/>
      <c r="L243" s="214"/>
      <c r="M243" s="186"/>
      <c r="N243" s="197">
        <f>'База елки'!K142</f>
        <v>11600</v>
      </c>
      <c r="O243" s="197" cm="1">
        <f t="array" ref="O243">_xlfn.IFS('База елки'!$M$3&lt;25000,'База елки'!K142,'База елки'!$M$3&lt;50000,'База елки'!K142/102%,'База елки'!$M$3&lt;100000,'База елки'!K142/104%,'База елки'!$M$3&lt;250000,'База елки'!K142/107%,'База елки'!$M$3&lt;500000,'База елки'!K142/109%,'База елки'!$M$3&lt;1000000,'База елки'!K142/112%,'База елки'!$M$3&gt;1000000,'База елки'!K142/115%)</f>
        <v>11600</v>
      </c>
      <c r="P243" s="190" t="str">
        <f t="shared" si="3"/>
        <v/>
      </c>
    </row>
    <row r="244" spans="1:16" ht="15" customHeight="1" x14ac:dyDescent="0.3">
      <c r="A244" s="199"/>
      <c r="B244" s="199"/>
      <c r="C244" s="245"/>
      <c r="D244" s="245"/>
      <c r="E244" s="245"/>
      <c r="F244" s="214" t="s">
        <v>327</v>
      </c>
      <c r="G244" s="214"/>
      <c r="H244" s="214"/>
      <c r="I244" s="214"/>
      <c r="J244" s="214"/>
      <c r="K244" s="214"/>
      <c r="L244" s="214"/>
      <c r="M244" s="186"/>
      <c r="N244" s="197">
        <f>'База елки'!K143</f>
        <v>14480</v>
      </c>
      <c r="O244" s="197" cm="1">
        <f t="array" ref="O244">_xlfn.IFS('База елки'!$M$3&lt;25000,'База елки'!K143,'База елки'!$M$3&lt;50000,'База елки'!K143/102%,'База елки'!$M$3&lt;100000,'База елки'!K143/104%,'База елки'!$M$3&lt;250000,'База елки'!K143/107%,'База елки'!$M$3&lt;500000,'База елки'!K143/109%,'База елки'!$M$3&lt;1000000,'База елки'!K143/112%,'База елки'!$M$3&gt;1000000,'База елки'!K143/115%)</f>
        <v>14480</v>
      </c>
      <c r="P244" s="190" t="str">
        <f t="shared" si="3"/>
        <v/>
      </c>
    </row>
    <row r="245" spans="1:16" ht="15" customHeight="1" x14ac:dyDescent="0.3">
      <c r="A245" s="199"/>
      <c r="B245" s="199"/>
      <c r="C245" s="245"/>
      <c r="D245" s="245"/>
      <c r="E245" s="245"/>
      <c r="F245" s="214" t="s">
        <v>535</v>
      </c>
      <c r="G245" s="214"/>
      <c r="H245" s="214"/>
      <c r="I245" s="214"/>
      <c r="J245" s="214"/>
      <c r="K245" s="214"/>
      <c r="L245" s="214"/>
      <c r="M245" s="186"/>
      <c r="N245" s="197">
        <f>'База елки'!K144</f>
        <v>17380</v>
      </c>
      <c r="O245" s="197" cm="1">
        <f t="array" ref="O245">_xlfn.IFS('База елки'!$M$3&lt;25000,'База елки'!K144,'База елки'!$M$3&lt;50000,'База елки'!K144/102%,'База елки'!$M$3&lt;100000,'База елки'!K144/104%,'База елки'!$M$3&lt;250000,'База елки'!K144/107%,'База елки'!$M$3&lt;500000,'База елки'!K144/109%,'База елки'!$M$3&lt;1000000,'База елки'!K144/112%,'База елки'!$M$3&gt;1000000,'База елки'!K144/115%)</f>
        <v>17380</v>
      </c>
      <c r="P245" s="190" t="str">
        <f t="shared" si="3"/>
        <v/>
      </c>
    </row>
    <row r="246" spans="1:16" ht="15" customHeight="1" x14ac:dyDescent="0.3">
      <c r="A246" s="199"/>
      <c r="B246" s="199"/>
      <c r="C246" s="245"/>
      <c r="D246" s="245"/>
      <c r="E246" s="245"/>
      <c r="F246" s="214"/>
      <c r="G246" s="214"/>
      <c r="H246" s="214"/>
      <c r="I246" s="214"/>
      <c r="J246" s="214"/>
      <c r="K246" s="214"/>
      <c r="L246" s="214"/>
      <c r="M246" s="221"/>
      <c r="N246" s="197"/>
      <c r="O246" s="197"/>
      <c r="P246" s="190" t="str">
        <f t="shared" si="3"/>
        <v/>
      </c>
    </row>
    <row r="247" spans="1:16" ht="15" customHeight="1" x14ac:dyDescent="0.3">
      <c r="A247" s="199"/>
      <c r="B247" s="199"/>
      <c r="C247" s="245"/>
      <c r="D247" s="245"/>
      <c r="E247" s="245"/>
      <c r="F247" s="214"/>
      <c r="G247" s="214"/>
      <c r="H247" s="214"/>
      <c r="I247" s="214"/>
      <c r="J247" s="214"/>
      <c r="K247" s="214"/>
      <c r="L247" s="214"/>
      <c r="M247" s="221"/>
      <c r="N247" s="197"/>
      <c r="O247" s="197"/>
      <c r="P247" s="190" t="str">
        <f t="shared" si="3"/>
        <v/>
      </c>
    </row>
    <row r="248" spans="1:16" ht="15" customHeight="1" x14ac:dyDescent="0.3">
      <c r="A248" s="199"/>
      <c r="B248" s="199"/>
      <c r="C248" s="245"/>
      <c r="D248" s="245"/>
      <c r="E248" s="245"/>
      <c r="F248" s="214"/>
      <c r="G248" s="214"/>
      <c r="H248" s="214"/>
      <c r="I248" s="214"/>
      <c r="J248" s="214"/>
      <c r="K248" s="214"/>
      <c r="L248" s="214"/>
      <c r="M248" s="221"/>
      <c r="N248" s="197"/>
      <c r="O248" s="197"/>
      <c r="P248" s="190" t="str">
        <f t="shared" si="3"/>
        <v/>
      </c>
    </row>
    <row r="249" spans="1:16" ht="15" customHeight="1" x14ac:dyDescent="0.3">
      <c r="A249" s="199"/>
      <c r="B249" s="199"/>
      <c r="C249" s="245"/>
      <c r="D249" s="245"/>
      <c r="E249" s="245"/>
      <c r="F249" s="214"/>
      <c r="G249" s="214"/>
      <c r="H249" s="214"/>
      <c r="I249" s="214"/>
      <c r="J249" s="214"/>
      <c r="K249" s="214"/>
      <c r="L249" s="214"/>
      <c r="M249" s="221"/>
      <c r="N249" s="197"/>
      <c r="O249" s="197"/>
      <c r="P249" s="190" t="str">
        <f t="shared" si="3"/>
        <v/>
      </c>
    </row>
    <row r="250" spans="1:16" ht="15" customHeight="1" x14ac:dyDescent="0.3">
      <c r="A250" s="200"/>
      <c r="B250" s="200"/>
      <c r="C250" s="246"/>
      <c r="D250" s="246"/>
      <c r="E250" s="246"/>
      <c r="F250" s="216"/>
      <c r="G250" s="216"/>
      <c r="H250" s="216"/>
      <c r="I250" s="216"/>
      <c r="J250" s="216"/>
      <c r="K250" s="216"/>
      <c r="L250" s="216"/>
      <c r="M250" s="187"/>
      <c r="N250" s="191"/>
      <c r="O250" s="191"/>
      <c r="P250" s="192" t="str">
        <f t="shared" si="3"/>
        <v/>
      </c>
    </row>
    <row r="251" spans="1:16" ht="15.75" x14ac:dyDescent="0.3">
      <c r="A251" s="247"/>
      <c r="B251" s="247"/>
      <c r="C251" s="245" t="s">
        <v>542</v>
      </c>
      <c r="D251" s="245"/>
      <c r="E251" s="245"/>
      <c r="F251" s="214" t="s">
        <v>372</v>
      </c>
      <c r="G251" s="214"/>
      <c r="H251" s="214"/>
      <c r="I251" s="214">
        <v>0.55000000000000004</v>
      </c>
      <c r="J251" s="214">
        <v>0.09</v>
      </c>
      <c r="K251" s="214">
        <v>0.11</v>
      </c>
      <c r="L251" s="235">
        <v>1.0166666666666699</v>
      </c>
      <c r="M251" s="186"/>
      <c r="N251" s="197">
        <f>'База елки'!K145</f>
        <v>1160</v>
      </c>
      <c r="O251" s="197" cm="1">
        <f t="array" ref="O251">_xlfn.IFS('База елки'!$M$3&lt;25000,'База елки'!K145,'База елки'!$M$3&lt;50000,'База елки'!K145/102%,'База елки'!$M$3&lt;100000,'База елки'!K145/104%,'База елки'!$M$3&lt;250000,'База елки'!K145/107%,'База елки'!$M$3&lt;500000,'База елки'!K145/109%,'База елки'!$M$3&lt;1000000,'База елки'!K145/112%,'База елки'!$M$3&gt;1000000,'База елки'!K145/115%)</f>
        <v>1160</v>
      </c>
      <c r="P251" s="190" t="str">
        <f t="shared" si="3"/>
        <v/>
      </c>
    </row>
    <row r="252" spans="1:16" ht="15.75" x14ac:dyDescent="0.3">
      <c r="A252" s="248"/>
      <c r="B252" s="248"/>
      <c r="C252" s="245"/>
      <c r="D252" s="245"/>
      <c r="E252" s="245"/>
      <c r="F252" s="214" t="s">
        <v>373</v>
      </c>
      <c r="G252" s="214"/>
      <c r="H252" s="214"/>
      <c r="I252" s="214">
        <v>0.8</v>
      </c>
      <c r="J252" s="214">
        <v>0.09</v>
      </c>
      <c r="K252" s="214">
        <v>0.11</v>
      </c>
      <c r="L252" s="235">
        <v>1.68333333333333</v>
      </c>
      <c r="M252" s="186"/>
      <c r="N252" s="197">
        <f>'База елки'!K146</f>
        <v>1960</v>
      </c>
      <c r="O252" s="197" cm="1">
        <f t="array" ref="O252">_xlfn.IFS('База елки'!$M$3&lt;25000,'База елки'!K146,'База елки'!$M$3&lt;50000,'База елки'!K146/102%,'База елки'!$M$3&lt;100000,'База елки'!K146/104%,'База елки'!$M$3&lt;250000,'База елки'!K146/107%,'База елки'!$M$3&lt;500000,'База елки'!K146/109%,'База елки'!$M$3&lt;1000000,'База елки'!K146/112%,'База елки'!$M$3&gt;1000000,'База елки'!K146/115%)</f>
        <v>1960</v>
      </c>
      <c r="P252" s="190" t="str">
        <f t="shared" si="3"/>
        <v/>
      </c>
    </row>
    <row r="253" spans="1:16" ht="15.75" x14ac:dyDescent="0.3">
      <c r="A253" s="248"/>
      <c r="B253" s="248"/>
      <c r="C253" s="245"/>
      <c r="D253" s="245"/>
      <c r="E253" s="245"/>
      <c r="F253" s="214" t="s">
        <v>326</v>
      </c>
      <c r="G253" s="214"/>
      <c r="H253" s="214"/>
      <c r="I253" s="214">
        <v>1.05</v>
      </c>
      <c r="J253" s="214">
        <v>0.1</v>
      </c>
      <c r="K253" s="214">
        <v>0.12</v>
      </c>
      <c r="L253" s="235">
        <v>2.4111111111111101</v>
      </c>
      <c r="M253" s="186"/>
      <c r="N253" s="197">
        <f>'База елки'!K147</f>
        <v>2680</v>
      </c>
      <c r="O253" s="197" cm="1">
        <f t="array" ref="O253">_xlfn.IFS('База елки'!$M$3&lt;25000,'База елки'!K147,'База елки'!$M$3&lt;50000,'База елки'!K147/102%,'База елки'!$M$3&lt;100000,'База елки'!K147/104%,'База елки'!$M$3&lt;250000,'База елки'!K147/107%,'База елки'!$M$3&lt;500000,'База елки'!K147/109%,'База елки'!$M$3&lt;1000000,'База елки'!K147/112%,'База елки'!$M$3&gt;1000000,'База елки'!K147/115%)</f>
        <v>2680</v>
      </c>
      <c r="P253" s="190" t="str">
        <f t="shared" si="3"/>
        <v/>
      </c>
    </row>
    <row r="254" spans="1:16" ht="15.75" x14ac:dyDescent="0.3">
      <c r="A254" s="248"/>
      <c r="B254" s="248"/>
      <c r="C254" s="245"/>
      <c r="D254" s="245"/>
      <c r="E254" s="245"/>
      <c r="F254" s="214" t="s">
        <v>321</v>
      </c>
      <c r="G254" s="214"/>
      <c r="H254" s="214"/>
      <c r="I254" s="214">
        <v>1.35</v>
      </c>
      <c r="J254" s="214">
        <v>0.11</v>
      </c>
      <c r="K254" s="214">
        <v>0.13</v>
      </c>
      <c r="L254" s="235">
        <v>3.3333333333333299</v>
      </c>
      <c r="M254" s="186"/>
      <c r="N254" s="197">
        <f>'База елки'!K148</f>
        <v>3720</v>
      </c>
      <c r="O254" s="197" cm="1">
        <f t="array" ref="O254">_xlfn.IFS('База елки'!$M$3&lt;25000,'База елки'!K148,'База елки'!$M$3&lt;50000,'База елки'!K148/102%,'База елки'!$M$3&lt;100000,'База елки'!K148/104%,'База елки'!$M$3&lt;250000,'База елки'!K148/107%,'База елки'!$M$3&lt;500000,'База елки'!K148/109%,'База елки'!$M$3&lt;1000000,'База елки'!K148/112%,'База елки'!$M$3&gt;1000000,'База елки'!K148/115%)</f>
        <v>3720</v>
      </c>
      <c r="P254" s="190" t="str">
        <f t="shared" si="3"/>
        <v/>
      </c>
    </row>
    <row r="255" spans="1:16" ht="15.75" x14ac:dyDescent="0.3">
      <c r="A255" s="248"/>
      <c r="B255" s="248"/>
      <c r="C255" s="245"/>
      <c r="D255" s="245"/>
      <c r="E255" s="245"/>
      <c r="F255" s="214" t="s">
        <v>322</v>
      </c>
      <c r="G255" s="214"/>
      <c r="H255" s="214"/>
      <c r="I255" s="214">
        <v>1.04</v>
      </c>
      <c r="J255" s="214">
        <v>0.14000000000000001</v>
      </c>
      <c r="K255" s="214">
        <v>0.16</v>
      </c>
      <c r="L255" s="235">
        <v>4.2</v>
      </c>
      <c r="M255" s="186"/>
      <c r="N255" s="197">
        <f>'База елки'!K149</f>
        <v>4880</v>
      </c>
      <c r="O255" s="197" cm="1">
        <f t="array" ref="O255">_xlfn.IFS('База елки'!$M$3&lt;25000,'База елки'!K149,'База елки'!$M$3&lt;50000,'База елки'!K149/102%,'База елки'!$M$3&lt;100000,'База елки'!K149/104%,'База елки'!$M$3&lt;250000,'База елки'!K149/107%,'База елки'!$M$3&lt;500000,'База елки'!K149/109%,'База елки'!$M$3&lt;1000000,'База елки'!K149/112%,'База елки'!$M$3&gt;1000000,'База елки'!K149/115%)</f>
        <v>4880</v>
      </c>
      <c r="P255" s="190" t="str">
        <f t="shared" si="3"/>
        <v/>
      </c>
    </row>
    <row r="256" spans="1:16" ht="15.75" x14ac:dyDescent="0.3">
      <c r="A256" s="248"/>
      <c r="B256" s="248"/>
      <c r="C256" s="245"/>
      <c r="D256" s="245"/>
      <c r="E256" s="245"/>
      <c r="F256" s="214" t="s">
        <v>327</v>
      </c>
      <c r="G256" s="214"/>
      <c r="H256" s="214"/>
      <c r="I256" s="214">
        <v>1.18</v>
      </c>
      <c r="J256" s="214">
        <v>0.16</v>
      </c>
      <c r="K256" s="214">
        <v>0.18</v>
      </c>
      <c r="L256" s="235">
        <v>6</v>
      </c>
      <c r="M256" s="186"/>
      <c r="N256" s="197">
        <f>'База елки'!K150</f>
        <v>6320</v>
      </c>
      <c r="O256" s="197" cm="1">
        <f t="array" ref="O256">_xlfn.IFS('База елки'!$M$3&lt;25000,'База елки'!K150,'База елки'!$M$3&lt;50000,'База елки'!K150/102%,'База елки'!$M$3&lt;100000,'База елки'!K150/104%,'База елки'!$M$3&lt;250000,'База елки'!K150/107%,'База елки'!$M$3&lt;500000,'База елки'!K150/109%,'База елки'!$M$3&lt;1000000,'База елки'!K150/112%,'База елки'!$M$3&gt;1000000,'База елки'!K150/115%)</f>
        <v>6320</v>
      </c>
      <c r="P256" s="190" t="str">
        <f t="shared" si="3"/>
        <v/>
      </c>
    </row>
    <row r="257" spans="1:16" ht="15.75" x14ac:dyDescent="0.3">
      <c r="A257" s="248"/>
      <c r="B257" s="248"/>
      <c r="C257" s="245"/>
      <c r="D257" s="245"/>
      <c r="E257" s="245"/>
      <c r="F257" s="214"/>
      <c r="G257" s="214"/>
      <c r="H257" s="214"/>
      <c r="M257" s="188"/>
      <c r="N257" s="197"/>
      <c r="O257" s="197"/>
      <c r="P257" s="190" t="str">
        <f t="shared" si="3"/>
        <v/>
      </c>
    </row>
    <row r="258" spans="1:16" ht="15.75" x14ac:dyDescent="0.3">
      <c r="A258" s="248"/>
      <c r="B258" s="248"/>
      <c r="C258" s="246"/>
      <c r="D258" s="246"/>
      <c r="E258" s="246"/>
      <c r="F258" s="216"/>
      <c r="G258" s="216"/>
      <c r="H258" s="216"/>
      <c r="I258" s="179"/>
      <c r="J258" s="179"/>
      <c r="K258" s="179"/>
      <c r="L258" s="179"/>
      <c r="M258" s="187"/>
      <c r="N258" s="191"/>
      <c r="O258" s="191"/>
      <c r="P258" s="192" t="str">
        <f t="shared" si="3"/>
        <v/>
      </c>
    </row>
    <row r="259" spans="1:16" ht="15.75" customHeight="1" x14ac:dyDescent="0.3">
      <c r="A259" s="249"/>
      <c r="B259" s="249"/>
      <c r="C259" s="244" t="s">
        <v>543</v>
      </c>
      <c r="D259" s="244"/>
      <c r="E259" s="244"/>
      <c r="F259" s="214" t="s">
        <v>372</v>
      </c>
      <c r="G259" s="214"/>
      <c r="H259" s="214"/>
      <c r="I259" s="214">
        <v>0.55000000000000004</v>
      </c>
      <c r="J259" s="214">
        <v>0.14000000000000001</v>
      </c>
      <c r="K259" s="214">
        <v>0.14000000000000001</v>
      </c>
      <c r="L259" s="235">
        <v>1.1111111111111101</v>
      </c>
      <c r="M259" s="208"/>
      <c r="N259" s="197">
        <f>'База елки'!K151</f>
        <v>1380</v>
      </c>
      <c r="O259" s="197" cm="1">
        <f t="array" ref="O259">_xlfn.IFS('База елки'!$M$3&lt;25000,'База елки'!K151,'База елки'!$M$3&lt;50000,'База елки'!K151/102%,'База елки'!$M$3&lt;100000,'База елки'!K151/104%,'База елки'!$M$3&lt;250000,'База елки'!K151/107%,'База елки'!$M$3&lt;500000,'База елки'!K151/109%,'База елки'!$M$3&lt;1000000,'База елки'!K151/112%,'База елки'!$M$3&gt;1000000,'База елки'!K151/115%)</f>
        <v>1380</v>
      </c>
      <c r="P259" s="190" t="str">
        <f t="shared" si="3"/>
        <v/>
      </c>
    </row>
    <row r="260" spans="1:16" ht="15.75" customHeight="1" x14ac:dyDescent="0.3">
      <c r="A260" s="249"/>
      <c r="B260" s="249"/>
      <c r="C260" s="245"/>
      <c r="D260" s="245"/>
      <c r="E260" s="245"/>
      <c r="F260" s="214" t="s">
        <v>373</v>
      </c>
      <c r="G260" s="214"/>
      <c r="H260" s="214"/>
      <c r="I260" s="214">
        <v>0.8</v>
      </c>
      <c r="J260" s="214">
        <v>0.14000000000000001</v>
      </c>
      <c r="K260" s="214">
        <v>0.14000000000000001</v>
      </c>
      <c r="L260" s="235">
        <v>1.8</v>
      </c>
      <c r="M260" s="186"/>
      <c r="N260" s="197">
        <f>'База елки'!K152</f>
        <v>2280</v>
      </c>
      <c r="O260" s="197" cm="1">
        <f t="array" ref="O260">_xlfn.IFS('База елки'!$M$3&lt;25000,'База елки'!K152,'База елки'!$M$3&lt;50000,'База елки'!K152/102%,'База елки'!$M$3&lt;100000,'База елки'!K152/104%,'База елки'!$M$3&lt;250000,'База елки'!K152/107%,'База елки'!$M$3&lt;500000,'База елки'!K152/109%,'База елки'!$M$3&lt;1000000,'База елки'!K152/112%,'База елки'!$M$3&gt;1000000,'База елки'!K152/115%)</f>
        <v>2280</v>
      </c>
      <c r="P260" s="190" t="str">
        <f t="shared" si="3"/>
        <v/>
      </c>
    </row>
    <row r="261" spans="1:16" ht="15.75" customHeight="1" x14ac:dyDescent="0.3">
      <c r="A261" s="249"/>
      <c r="B261" s="249"/>
      <c r="C261" s="245"/>
      <c r="D261" s="245"/>
      <c r="E261" s="245"/>
      <c r="F261" s="214" t="s">
        <v>326</v>
      </c>
      <c r="G261" s="214"/>
      <c r="H261" s="214"/>
      <c r="I261" s="214">
        <v>1.05</v>
      </c>
      <c r="J261" s="214">
        <v>0.15</v>
      </c>
      <c r="K261" s="214">
        <v>0.15</v>
      </c>
      <c r="L261" s="235">
        <v>2.6666666666666701</v>
      </c>
      <c r="M261" s="186"/>
      <c r="N261" s="197">
        <f>'База елки'!K153</f>
        <v>3060</v>
      </c>
      <c r="O261" s="197" cm="1">
        <f t="array" ref="O261">_xlfn.IFS('База елки'!$M$3&lt;25000,'База елки'!K153,'База елки'!$M$3&lt;50000,'База елки'!K153/102%,'База елки'!$M$3&lt;100000,'База елки'!K153/104%,'База елки'!$M$3&lt;250000,'База елки'!K153/107%,'База елки'!$M$3&lt;500000,'База елки'!K153/109%,'База елки'!$M$3&lt;1000000,'База елки'!K153/112%,'База елки'!$M$3&gt;1000000,'База елки'!K153/115%)</f>
        <v>3060</v>
      </c>
      <c r="P261" s="190" t="str">
        <f t="shared" si="3"/>
        <v/>
      </c>
    </row>
    <row r="262" spans="1:16" ht="15.75" customHeight="1" x14ac:dyDescent="0.3">
      <c r="A262" s="249"/>
      <c r="B262" s="249"/>
      <c r="C262" s="245"/>
      <c r="D262" s="245"/>
      <c r="E262" s="245"/>
      <c r="F262" s="214" t="s">
        <v>321</v>
      </c>
      <c r="G262" s="214"/>
      <c r="H262" s="214"/>
      <c r="I262" s="214">
        <v>1.35</v>
      </c>
      <c r="J262" s="214">
        <v>0.16</v>
      </c>
      <c r="K262" s="214">
        <v>0.16</v>
      </c>
      <c r="L262" s="235">
        <v>3.93333333333333</v>
      </c>
      <c r="M262" s="186"/>
      <c r="N262" s="197">
        <f>'База елки'!K154</f>
        <v>4240</v>
      </c>
      <c r="O262" s="197" cm="1">
        <f t="array" ref="O262">_xlfn.IFS('База елки'!$M$3&lt;25000,'База елки'!K154,'База елки'!$M$3&lt;50000,'База елки'!K154/102%,'База елки'!$M$3&lt;100000,'База елки'!K154/104%,'База елки'!$M$3&lt;250000,'База елки'!K154/107%,'База елки'!$M$3&lt;500000,'База елки'!K154/109%,'База елки'!$M$3&lt;1000000,'База елки'!K154/112%,'База елки'!$M$3&gt;1000000,'База елки'!K154/115%)</f>
        <v>4240</v>
      </c>
      <c r="P262" s="190" t="str">
        <f t="shared" si="3"/>
        <v/>
      </c>
    </row>
    <row r="263" spans="1:16" ht="15.75" customHeight="1" x14ac:dyDescent="0.3">
      <c r="A263" s="249"/>
      <c r="B263" s="249"/>
      <c r="C263" s="245"/>
      <c r="D263" s="245"/>
      <c r="E263" s="245"/>
      <c r="F263" s="214" t="s">
        <v>322</v>
      </c>
      <c r="G263" s="214"/>
      <c r="H263" s="214"/>
      <c r="I263" s="214">
        <v>1.04</v>
      </c>
      <c r="J263" s="214">
        <v>0.18</v>
      </c>
      <c r="K263" s="214">
        <v>0.18</v>
      </c>
      <c r="L263" s="235">
        <v>4.8666666666666698</v>
      </c>
      <c r="M263" s="186"/>
      <c r="N263" s="197">
        <f>'База елки'!K155</f>
        <v>5400</v>
      </c>
      <c r="O263" s="197" cm="1">
        <f t="array" ref="O263">_xlfn.IFS('База елки'!$M$3&lt;25000,'База елки'!K155,'База елки'!$M$3&lt;50000,'База елки'!K155/102%,'База елки'!$M$3&lt;100000,'База елки'!K155/104%,'База елки'!$M$3&lt;250000,'База елки'!K155/107%,'База елки'!$M$3&lt;500000,'База елки'!K155/109%,'База елки'!$M$3&lt;1000000,'База елки'!K155/112%,'База елки'!$M$3&gt;1000000,'База елки'!K155/115%)</f>
        <v>5400</v>
      </c>
      <c r="P263" s="190" t="str">
        <f t="shared" si="3"/>
        <v/>
      </c>
    </row>
    <row r="264" spans="1:16" ht="15.75" customHeight="1" x14ac:dyDescent="0.3">
      <c r="A264" s="249"/>
      <c r="B264" s="249"/>
      <c r="C264" s="245"/>
      <c r="D264" s="245"/>
      <c r="E264" s="245"/>
      <c r="F264" s="214" t="s">
        <v>327</v>
      </c>
      <c r="G264" s="214"/>
      <c r="H264" s="214"/>
      <c r="I264" s="214">
        <v>1.18</v>
      </c>
      <c r="J264" s="214">
        <v>0.19</v>
      </c>
      <c r="K264" s="214">
        <v>0.19</v>
      </c>
      <c r="L264" s="235">
        <v>6.15</v>
      </c>
      <c r="M264" s="186"/>
      <c r="N264" s="197">
        <f>'База елки'!K156</f>
        <v>6840</v>
      </c>
      <c r="O264" s="197" cm="1">
        <f t="array" ref="O264">_xlfn.IFS('База елки'!$M$3&lt;25000,'База елки'!K156,'База елки'!$M$3&lt;50000,'База елки'!K156/102%,'База елки'!$M$3&lt;100000,'База елки'!K156/104%,'База елки'!$M$3&lt;250000,'База елки'!K156/107%,'База елки'!$M$3&lt;500000,'База елки'!K156/109%,'База елки'!$M$3&lt;1000000,'База елки'!K156/112%,'База елки'!$M$3&gt;1000000,'База елки'!K156/115%)</f>
        <v>6840</v>
      </c>
      <c r="P264" s="190" t="str">
        <f t="shared" si="3"/>
        <v/>
      </c>
    </row>
    <row r="265" spans="1:16" ht="15.75" customHeight="1" x14ac:dyDescent="0.3">
      <c r="A265" s="249"/>
      <c r="B265" s="249"/>
      <c r="C265" s="245"/>
      <c r="D265" s="245"/>
      <c r="E265" s="245"/>
      <c r="F265" s="214"/>
      <c r="G265" s="214"/>
      <c r="H265" s="214"/>
      <c r="M265" s="188"/>
      <c r="N265" s="197"/>
      <c r="O265" s="197"/>
      <c r="P265" s="190" t="str">
        <f t="shared" si="3"/>
        <v/>
      </c>
    </row>
    <row r="266" spans="1:16" ht="15.75" customHeight="1" x14ac:dyDescent="0.3">
      <c r="A266" s="250"/>
      <c r="B266" s="250"/>
      <c r="C266" s="246"/>
      <c r="D266" s="246"/>
      <c r="E266" s="246"/>
      <c r="F266" s="216"/>
      <c r="G266" s="216"/>
      <c r="H266" s="216"/>
      <c r="I266" s="179"/>
      <c r="J266" s="179"/>
      <c r="K266" s="179"/>
      <c r="L266" s="179"/>
      <c r="M266" s="187"/>
      <c r="N266" s="191"/>
      <c r="O266" s="191"/>
      <c r="P266" s="192" t="str">
        <f t="shared" si="3"/>
        <v/>
      </c>
    </row>
    <row r="267" spans="1:16" ht="15.75" x14ac:dyDescent="0.3">
      <c r="A267" s="247"/>
      <c r="B267" s="247"/>
      <c r="C267" s="245" t="s">
        <v>544</v>
      </c>
      <c r="D267" s="245"/>
      <c r="E267" s="245"/>
      <c r="F267" s="214" t="s">
        <v>372</v>
      </c>
      <c r="G267" s="214"/>
      <c r="H267" s="214"/>
      <c r="I267" s="214">
        <v>0.55000000000000004</v>
      </c>
      <c r="J267" s="214">
        <v>0.12</v>
      </c>
      <c r="K267" s="214">
        <v>0.12</v>
      </c>
      <c r="L267" s="235">
        <v>1.06666666666667</v>
      </c>
      <c r="M267" s="208"/>
      <c r="N267" s="197">
        <f>'База елки'!K157</f>
        <v>1240</v>
      </c>
      <c r="O267" s="197" cm="1">
        <f t="array" ref="O267">_xlfn.IFS('База елки'!$M$3&lt;25000,'База елки'!K157,'База елки'!$M$3&lt;50000,'База елки'!K157/102%,'База елки'!$M$3&lt;100000,'База елки'!K157/104%,'База елки'!$M$3&lt;250000,'База елки'!K157/107%,'База елки'!$M$3&lt;500000,'База елки'!K157/109%,'База елки'!$M$3&lt;1000000,'База елки'!K157/112%,'База елки'!$M$3&gt;1000000,'База елки'!K157/115%)</f>
        <v>1240</v>
      </c>
      <c r="P267" s="190" t="str">
        <f t="shared" si="3"/>
        <v/>
      </c>
    </row>
    <row r="268" spans="1:16" ht="15.75" x14ac:dyDescent="0.3">
      <c r="A268" s="249"/>
      <c r="B268" s="249"/>
      <c r="C268" s="245"/>
      <c r="D268" s="245"/>
      <c r="E268" s="245"/>
      <c r="F268" s="214" t="s">
        <v>373</v>
      </c>
      <c r="G268" s="214"/>
      <c r="H268" s="214"/>
      <c r="I268" s="214">
        <v>0.8</v>
      </c>
      <c r="J268" s="214">
        <v>0.12</v>
      </c>
      <c r="K268" s="214">
        <v>0.12</v>
      </c>
      <c r="L268" s="235">
        <v>1.8333333333333299</v>
      </c>
      <c r="M268" s="186"/>
      <c r="N268" s="197">
        <f>'База елки'!K158</f>
        <v>2020</v>
      </c>
      <c r="O268" s="197" cm="1">
        <f t="array" ref="O268">_xlfn.IFS('База елки'!$M$3&lt;25000,'База елки'!K158,'База елки'!$M$3&lt;50000,'База елки'!K158/102%,'База елки'!$M$3&lt;100000,'База елки'!K158/104%,'База елки'!$M$3&lt;250000,'База елки'!K158/107%,'База елки'!$M$3&lt;500000,'База елки'!K158/109%,'База елки'!$M$3&lt;1000000,'База елки'!K158/112%,'База елки'!$M$3&gt;1000000,'База елки'!K158/115%)</f>
        <v>2020</v>
      </c>
      <c r="P268" s="190" t="str">
        <f t="shared" si="3"/>
        <v/>
      </c>
    </row>
    <row r="269" spans="1:16" ht="15.75" x14ac:dyDescent="0.3">
      <c r="A269" s="249"/>
      <c r="B269" s="249"/>
      <c r="C269" s="245"/>
      <c r="D269" s="245"/>
      <c r="E269" s="245"/>
      <c r="F269" s="214" t="s">
        <v>326</v>
      </c>
      <c r="G269" s="214"/>
      <c r="H269" s="214"/>
      <c r="I269" s="214">
        <v>1.05</v>
      </c>
      <c r="J269" s="214">
        <v>0.13</v>
      </c>
      <c r="K269" s="214">
        <v>0.13</v>
      </c>
      <c r="L269" s="235">
        <v>2.6666666666666701</v>
      </c>
      <c r="M269" s="186"/>
      <c r="N269" s="197">
        <f>'База елки'!K159</f>
        <v>2800</v>
      </c>
      <c r="O269" s="197" cm="1">
        <f t="array" ref="O269">_xlfn.IFS('База елки'!$M$3&lt;25000,'База елки'!K159,'База елки'!$M$3&lt;50000,'База елки'!K159/102%,'База елки'!$M$3&lt;100000,'База елки'!K159/104%,'База елки'!$M$3&lt;250000,'База елки'!K159/107%,'База елки'!$M$3&lt;500000,'База елки'!K159/109%,'База елки'!$M$3&lt;1000000,'База елки'!K159/112%,'База елки'!$M$3&gt;1000000,'База елки'!K159/115%)</f>
        <v>2800</v>
      </c>
      <c r="P269" s="190" t="str">
        <f t="shared" si="3"/>
        <v/>
      </c>
    </row>
    <row r="270" spans="1:16" ht="15.75" x14ac:dyDescent="0.3">
      <c r="A270" s="249"/>
      <c r="B270" s="249"/>
      <c r="C270" s="245"/>
      <c r="D270" s="245"/>
      <c r="E270" s="245"/>
      <c r="F270" s="214" t="s">
        <v>321</v>
      </c>
      <c r="G270" s="214"/>
      <c r="H270" s="214"/>
      <c r="I270" s="214">
        <v>1.35</v>
      </c>
      <c r="J270" s="214">
        <v>0.14000000000000001</v>
      </c>
      <c r="K270" s="214">
        <v>0.14000000000000001</v>
      </c>
      <c r="L270" s="235">
        <v>3.8333333333333299</v>
      </c>
      <c r="M270" s="186"/>
      <c r="N270" s="197">
        <f>'База елки'!K160</f>
        <v>3900</v>
      </c>
      <c r="O270" s="197" cm="1">
        <f t="array" ref="O270">_xlfn.IFS('База елки'!$M$3&lt;25000,'База елки'!K160,'База елки'!$M$3&lt;50000,'База елки'!K160/102%,'База елки'!$M$3&lt;100000,'База елки'!K160/104%,'База елки'!$M$3&lt;250000,'База елки'!K160/107%,'База елки'!$M$3&lt;500000,'База елки'!K160/109%,'База елки'!$M$3&lt;1000000,'База елки'!K160/112%,'База елки'!$M$3&gt;1000000,'База елки'!K160/115%)</f>
        <v>3900</v>
      </c>
      <c r="P270" s="190" t="str">
        <f t="shared" si="3"/>
        <v/>
      </c>
    </row>
    <row r="271" spans="1:16" ht="15.75" x14ac:dyDescent="0.3">
      <c r="A271" s="249"/>
      <c r="B271" s="249"/>
      <c r="C271" s="245"/>
      <c r="D271" s="245"/>
      <c r="E271" s="245"/>
      <c r="F271" s="214" t="s">
        <v>322</v>
      </c>
      <c r="G271" s="214"/>
      <c r="H271" s="214"/>
      <c r="I271" s="214">
        <v>1.04</v>
      </c>
      <c r="J271" s="214">
        <v>0.16</v>
      </c>
      <c r="K271" s="214">
        <v>0.16</v>
      </c>
      <c r="L271" s="235">
        <v>4.6666666666666696</v>
      </c>
      <c r="M271" s="186"/>
      <c r="N271" s="197">
        <f>'База елки'!K161</f>
        <v>5140</v>
      </c>
      <c r="O271" s="197" cm="1">
        <f t="array" ref="O271">_xlfn.IFS('База елки'!$M$3&lt;25000,'База елки'!K161,'База елки'!$M$3&lt;50000,'База елки'!K161/102%,'База елки'!$M$3&lt;100000,'База елки'!K161/104%,'База елки'!$M$3&lt;250000,'База елки'!K161/107%,'База елки'!$M$3&lt;500000,'База елки'!K161/109%,'База елки'!$M$3&lt;1000000,'База елки'!K161/112%,'База елки'!$M$3&gt;1000000,'База елки'!K161/115%)</f>
        <v>5140</v>
      </c>
      <c r="P271" s="190" t="str">
        <f t="shared" si="3"/>
        <v/>
      </c>
    </row>
    <row r="272" spans="1:16" ht="15.75" x14ac:dyDescent="0.3">
      <c r="A272" s="249"/>
      <c r="B272" s="249"/>
      <c r="C272" s="245"/>
      <c r="D272" s="245"/>
      <c r="E272" s="245"/>
      <c r="F272" s="214" t="s">
        <v>327</v>
      </c>
      <c r="G272" s="214"/>
      <c r="H272" s="214"/>
      <c r="I272" s="214">
        <v>1.18</v>
      </c>
      <c r="J272" s="214">
        <v>0.16</v>
      </c>
      <c r="K272" s="214">
        <v>0.18</v>
      </c>
      <c r="L272" s="235">
        <v>6.5</v>
      </c>
      <c r="M272" s="186"/>
      <c r="N272" s="197">
        <f>'База елки'!K162</f>
        <v>6580</v>
      </c>
      <c r="O272" s="197" cm="1">
        <f t="array" ref="O272">_xlfn.IFS('База елки'!$M$3&lt;25000,'База елки'!K162,'База елки'!$M$3&lt;50000,'База елки'!K162/102%,'База елки'!$M$3&lt;100000,'База елки'!K162/104%,'База елки'!$M$3&lt;250000,'База елки'!K162/107%,'База елки'!$M$3&lt;500000,'База елки'!K162/109%,'База елки'!$M$3&lt;1000000,'База елки'!K162/112%,'База елки'!$M$3&gt;1000000,'База елки'!K162/115%)</f>
        <v>6580</v>
      </c>
      <c r="P272" s="190" t="str">
        <f t="shared" si="3"/>
        <v/>
      </c>
    </row>
    <row r="273" spans="1:16" ht="15.75" x14ac:dyDescent="0.3">
      <c r="A273" s="249"/>
      <c r="B273" s="249"/>
      <c r="C273" s="245"/>
      <c r="D273" s="245"/>
      <c r="E273" s="245"/>
      <c r="F273" s="214"/>
      <c r="G273" s="214"/>
      <c r="H273" s="214"/>
      <c r="M273" s="188"/>
      <c r="N273" s="197"/>
      <c r="O273" s="197"/>
      <c r="P273" s="190" t="str">
        <f t="shared" si="3"/>
        <v/>
      </c>
    </row>
    <row r="274" spans="1:16" ht="15.75" x14ac:dyDescent="0.3">
      <c r="A274" s="250"/>
      <c r="B274" s="250"/>
      <c r="C274" s="246"/>
      <c r="D274" s="246"/>
      <c r="E274" s="246"/>
      <c r="F274" s="216"/>
      <c r="G274" s="216"/>
      <c r="H274" s="216"/>
      <c r="I274" s="179"/>
      <c r="J274" s="179"/>
      <c r="K274" s="179"/>
      <c r="L274" s="179"/>
      <c r="M274" s="187"/>
      <c r="N274" s="191"/>
      <c r="O274" s="191"/>
      <c r="P274" s="192" t="str">
        <f t="shared" ref="P274:P306" si="4">IF(O274*M274&gt;0,M274*O274,"")</f>
        <v/>
      </c>
    </row>
    <row r="275" spans="1:16" ht="15.75" x14ac:dyDescent="0.3">
      <c r="A275" s="247"/>
      <c r="B275" s="247"/>
      <c r="C275" s="245" t="s">
        <v>545</v>
      </c>
      <c r="D275" s="245"/>
      <c r="E275" s="245"/>
      <c r="F275" s="214" t="s">
        <v>372</v>
      </c>
      <c r="G275" s="214"/>
      <c r="H275" s="214"/>
      <c r="I275" s="214">
        <v>0.55000000000000004</v>
      </c>
      <c r="J275" s="214">
        <v>0.12</v>
      </c>
      <c r="K275" s="214">
        <v>0.12</v>
      </c>
      <c r="L275" s="235">
        <v>1.0833333333333299</v>
      </c>
      <c r="M275" s="208"/>
      <c r="N275" s="197">
        <f>'База елки'!K163</f>
        <v>1140</v>
      </c>
      <c r="O275" s="197" cm="1">
        <f t="array" ref="O275">_xlfn.IFS('База елки'!$M$3&lt;25000,'База елки'!K163,'База елки'!$M$3&lt;50000,'База елки'!K163/102%,'База елки'!$M$3&lt;100000,'База елки'!K163/104%,'База елки'!$M$3&lt;250000,'База елки'!K163/107%,'База елки'!$M$3&lt;500000,'База елки'!K163/109%,'База елки'!$M$3&lt;1000000,'База елки'!K163/112%,'База елки'!$M$3&gt;1000000,'База елки'!K163/115%)</f>
        <v>1140</v>
      </c>
      <c r="P275" s="190" t="str">
        <f t="shared" si="4"/>
        <v/>
      </c>
    </row>
    <row r="276" spans="1:16" ht="15.75" x14ac:dyDescent="0.3">
      <c r="A276" s="249"/>
      <c r="B276" s="249"/>
      <c r="C276" s="245"/>
      <c r="D276" s="245"/>
      <c r="E276" s="245"/>
      <c r="F276" s="214" t="s">
        <v>373</v>
      </c>
      <c r="G276" s="214"/>
      <c r="H276" s="214"/>
      <c r="I276" s="214">
        <v>0.8</v>
      </c>
      <c r="J276" s="214">
        <v>0.12</v>
      </c>
      <c r="K276" s="214">
        <v>0.12</v>
      </c>
      <c r="L276" s="235">
        <v>1.8333333333333299</v>
      </c>
      <c r="M276" s="186"/>
      <c r="N276" s="197">
        <f>'База елки'!K164</f>
        <v>1900</v>
      </c>
      <c r="O276" s="197" cm="1">
        <f t="array" ref="O276">_xlfn.IFS('База елки'!$M$3&lt;25000,'База елки'!K164,'База елки'!$M$3&lt;50000,'База елки'!K164/102%,'База елки'!$M$3&lt;100000,'База елки'!K164/104%,'База елки'!$M$3&lt;250000,'База елки'!K164/107%,'База елки'!$M$3&lt;500000,'База елки'!K164/109%,'База елки'!$M$3&lt;1000000,'База елки'!K164/112%,'База елки'!$M$3&gt;1000000,'База елки'!K164/115%)</f>
        <v>1900</v>
      </c>
      <c r="P276" s="190" t="str">
        <f t="shared" si="4"/>
        <v/>
      </c>
    </row>
    <row r="277" spans="1:16" ht="15.75" x14ac:dyDescent="0.3">
      <c r="A277" s="249"/>
      <c r="B277" s="249"/>
      <c r="C277" s="245"/>
      <c r="D277" s="245"/>
      <c r="E277" s="245"/>
      <c r="F277" s="214" t="s">
        <v>326</v>
      </c>
      <c r="G277" s="214"/>
      <c r="H277" s="214"/>
      <c r="I277" s="214">
        <v>1.05</v>
      </c>
      <c r="J277" s="214">
        <v>0.13</v>
      </c>
      <c r="K277" s="214">
        <v>0.13</v>
      </c>
      <c r="L277" s="235">
        <v>2.4666666666666699</v>
      </c>
      <c r="M277" s="186"/>
      <c r="N277" s="197">
        <f>'База елки'!K165</f>
        <v>2540</v>
      </c>
      <c r="O277" s="197" cm="1">
        <f t="array" ref="O277">_xlfn.IFS('База елки'!$M$3&lt;25000,'База елки'!K165,'База елки'!$M$3&lt;50000,'База елки'!K165/102%,'База елки'!$M$3&lt;100000,'База елки'!K165/104%,'База елки'!$M$3&lt;250000,'База елки'!K165/107%,'База елки'!$M$3&lt;500000,'База елки'!K165/109%,'База елки'!$M$3&lt;1000000,'База елки'!K165/112%,'База елки'!$M$3&gt;1000000,'База елки'!K165/115%)</f>
        <v>2540</v>
      </c>
      <c r="P277" s="190" t="str">
        <f t="shared" si="4"/>
        <v/>
      </c>
    </row>
    <row r="278" spans="1:16" ht="15.75" x14ac:dyDescent="0.3">
      <c r="A278" s="249"/>
      <c r="B278" s="249"/>
      <c r="C278" s="245"/>
      <c r="D278" s="245"/>
      <c r="E278" s="245"/>
      <c r="F278" s="214" t="s">
        <v>321</v>
      </c>
      <c r="G278" s="214"/>
      <c r="H278" s="214"/>
      <c r="I278" s="214">
        <v>1.35</v>
      </c>
      <c r="J278" s="214">
        <v>0.14000000000000001</v>
      </c>
      <c r="K278" s="214">
        <v>0.14000000000000001</v>
      </c>
      <c r="L278" s="235">
        <v>3.5</v>
      </c>
      <c r="M278" s="186"/>
      <c r="N278" s="197">
        <f>'База елки'!K166</f>
        <v>3580</v>
      </c>
      <c r="O278" s="197" cm="1">
        <f t="array" ref="O278">_xlfn.IFS('База елки'!$M$3&lt;25000,'База елки'!K166,'База елки'!$M$3&lt;50000,'База елки'!K166/102%,'База елки'!$M$3&lt;100000,'База елки'!K166/104%,'База елки'!$M$3&lt;250000,'База елки'!K166/107%,'База елки'!$M$3&lt;500000,'База елки'!K166/109%,'База елки'!$M$3&lt;1000000,'База елки'!K166/112%,'База елки'!$M$3&gt;1000000,'База елки'!K166/115%)</f>
        <v>3580</v>
      </c>
      <c r="P278" s="190" t="str">
        <f t="shared" si="4"/>
        <v/>
      </c>
    </row>
    <row r="279" spans="1:16" ht="15.75" x14ac:dyDescent="0.3">
      <c r="A279" s="249"/>
      <c r="B279" s="249"/>
      <c r="C279" s="245"/>
      <c r="D279" s="245"/>
      <c r="E279" s="245"/>
      <c r="F279" s="214" t="s">
        <v>322</v>
      </c>
      <c r="G279" s="214"/>
      <c r="H279" s="214"/>
      <c r="I279" s="214">
        <v>1.04</v>
      </c>
      <c r="J279" s="214">
        <v>0.16</v>
      </c>
      <c r="K279" s="214">
        <v>0.16</v>
      </c>
      <c r="L279" s="235">
        <v>4.3333333333333304</v>
      </c>
      <c r="M279" s="186"/>
      <c r="N279" s="197">
        <f>'База елки'!K167</f>
        <v>4620</v>
      </c>
      <c r="O279" s="197" cm="1">
        <f t="array" ref="O279">_xlfn.IFS('База елки'!$M$3&lt;25000,'База елки'!K167,'База елки'!$M$3&lt;50000,'База елки'!K167/102%,'База елки'!$M$3&lt;100000,'База елки'!K167/104%,'База елки'!$M$3&lt;250000,'База елки'!K167/107%,'База елки'!$M$3&lt;500000,'База елки'!K167/109%,'База елки'!$M$3&lt;1000000,'База елки'!K167/112%,'База елки'!$M$3&gt;1000000,'База елки'!K167/115%)</f>
        <v>4620</v>
      </c>
      <c r="P279" s="190" t="str">
        <f t="shared" si="4"/>
        <v/>
      </c>
    </row>
    <row r="280" spans="1:16" ht="15.75" x14ac:dyDescent="0.3">
      <c r="A280" s="249"/>
      <c r="B280" s="249"/>
      <c r="C280" s="245"/>
      <c r="D280" s="245"/>
      <c r="E280" s="245"/>
      <c r="F280" s="214" t="s">
        <v>327</v>
      </c>
      <c r="G280" s="214"/>
      <c r="H280" s="214"/>
      <c r="I280" s="214">
        <v>1.18</v>
      </c>
      <c r="J280" s="214">
        <v>0.16</v>
      </c>
      <c r="K280" s="214">
        <v>0.18</v>
      </c>
      <c r="L280" s="235">
        <v>6</v>
      </c>
      <c r="M280" s="186"/>
      <c r="N280" s="197">
        <f>'База елки'!K168</f>
        <v>5860</v>
      </c>
      <c r="O280" s="197" cm="1">
        <f t="array" ref="O280">_xlfn.IFS('База елки'!$M$3&lt;25000,'База елки'!K168,'База елки'!$M$3&lt;50000,'База елки'!K168/102%,'База елки'!$M$3&lt;100000,'База елки'!K168/104%,'База елки'!$M$3&lt;250000,'База елки'!K168/107%,'База елки'!$M$3&lt;500000,'База елки'!K168/109%,'База елки'!$M$3&lt;1000000,'База елки'!K168/112%,'База елки'!$M$3&gt;1000000,'База елки'!K168/115%)</f>
        <v>5860</v>
      </c>
      <c r="P280" s="190" t="str">
        <f t="shared" si="4"/>
        <v/>
      </c>
    </row>
    <row r="281" spans="1:16" ht="15.75" x14ac:dyDescent="0.3">
      <c r="A281" s="249"/>
      <c r="B281" s="249"/>
      <c r="C281" s="245"/>
      <c r="D281" s="245"/>
      <c r="E281" s="245"/>
      <c r="F281" s="214"/>
      <c r="G281" s="214"/>
      <c r="H281" s="214"/>
      <c r="M281" s="188"/>
      <c r="N281" s="197"/>
      <c r="O281" s="197"/>
      <c r="P281" s="190" t="str">
        <f t="shared" si="4"/>
        <v/>
      </c>
    </row>
    <row r="282" spans="1:16" ht="15.75" x14ac:dyDescent="0.3">
      <c r="A282" s="250"/>
      <c r="B282" s="250"/>
      <c r="C282" s="246"/>
      <c r="D282" s="246"/>
      <c r="E282" s="246"/>
      <c r="F282" s="216"/>
      <c r="G282" s="216"/>
      <c r="H282" s="216"/>
      <c r="I282" s="179"/>
      <c r="J282" s="179"/>
      <c r="K282" s="179"/>
      <c r="L282" s="179"/>
      <c r="M282" s="187"/>
      <c r="N282" s="191"/>
      <c r="O282" s="191"/>
      <c r="P282" s="192" t="str">
        <f t="shared" si="4"/>
        <v/>
      </c>
    </row>
    <row r="283" spans="1:16" ht="15.75" x14ac:dyDescent="0.3">
      <c r="A283" s="247"/>
      <c r="B283" s="247"/>
      <c r="C283" s="244" t="s">
        <v>546</v>
      </c>
      <c r="D283" s="244"/>
      <c r="E283" s="244"/>
      <c r="F283" s="214" t="s">
        <v>372</v>
      </c>
      <c r="G283" s="214"/>
      <c r="H283" s="214"/>
      <c r="I283" s="214">
        <v>0.55000000000000004</v>
      </c>
      <c r="J283" s="214">
        <v>0.09</v>
      </c>
      <c r="K283" s="214">
        <v>0.11</v>
      </c>
      <c r="L283" s="235">
        <v>1.05</v>
      </c>
      <c r="M283" s="208"/>
      <c r="N283" s="197">
        <f>'База елки'!K169</f>
        <v>1120</v>
      </c>
      <c r="O283" s="197" cm="1">
        <f t="array" ref="O283">_xlfn.IFS('База елки'!$M$3&lt;25000,'База елки'!K169,'База елки'!$M$3&lt;50000,'База елки'!K169/102%,'База елки'!$M$3&lt;100000,'База елки'!K169/104%,'База елки'!$M$3&lt;250000,'База елки'!K169/107%,'База елки'!$M$3&lt;500000,'База елки'!K169/109%,'База елки'!$M$3&lt;1000000,'База елки'!K169/112%,'База елки'!$M$3&gt;1000000,'База елки'!K169/115%)</f>
        <v>1120</v>
      </c>
      <c r="P283" s="190" t="str">
        <f t="shared" si="4"/>
        <v/>
      </c>
    </row>
    <row r="284" spans="1:16" ht="15.75" x14ac:dyDescent="0.3">
      <c r="A284" s="249"/>
      <c r="B284" s="249"/>
      <c r="C284" s="245"/>
      <c r="D284" s="245"/>
      <c r="E284" s="245"/>
      <c r="F284" s="214" t="s">
        <v>373</v>
      </c>
      <c r="G284" s="214"/>
      <c r="H284" s="214"/>
      <c r="I284" s="214">
        <v>0.8</v>
      </c>
      <c r="J284" s="214">
        <v>0.09</v>
      </c>
      <c r="K284" s="214">
        <v>0.11</v>
      </c>
      <c r="L284" s="235">
        <v>1.6666666666666701</v>
      </c>
      <c r="M284" s="186"/>
      <c r="N284" s="197">
        <f>'База елки'!K170</f>
        <v>1820</v>
      </c>
      <c r="O284" s="197" cm="1">
        <f t="array" ref="O284">_xlfn.IFS('База елки'!$M$3&lt;25000,'База елки'!K170,'База елки'!$M$3&lt;50000,'База елки'!K170/102%,'База елки'!$M$3&lt;100000,'База елки'!K170/104%,'База елки'!$M$3&lt;250000,'База елки'!K170/107%,'База елки'!$M$3&lt;500000,'База елки'!K170/109%,'База елки'!$M$3&lt;1000000,'База елки'!K170/112%,'База елки'!$M$3&gt;1000000,'База елки'!K170/115%)</f>
        <v>1820</v>
      </c>
      <c r="P284" s="190" t="str">
        <f t="shared" si="4"/>
        <v/>
      </c>
    </row>
    <row r="285" spans="1:16" ht="15.75" x14ac:dyDescent="0.3">
      <c r="A285" s="249"/>
      <c r="B285" s="249"/>
      <c r="C285" s="245"/>
      <c r="D285" s="245"/>
      <c r="E285" s="245"/>
      <c r="F285" s="214" t="s">
        <v>326</v>
      </c>
      <c r="G285" s="214"/>
      <c r="H285" s="214"/>
      <c r="I285" s="214">
        <v>1.05</v>
      </c>
      <c r="J285" s="214">
        <v>0.1</v>
      </c>
      <c r="K285" s="214">
        <v>0.12</v>
      </c>
      <c r="L285" s="235">
        <v>2.5555555555555598</v>
      </c>
      <c r="M285" s="186"/>
      <c r="N285" s="197">
        <f>'База елки'!K171</f>
        <v>2540</v>
      </c>
      <c r="O285" s="197" cm="1">
        <f t="array" ref="O285">_xlfn.IFS('База елки'!$M$3&lt;25000,'База елки'!K171,'База елки'!$M$3&lt;50000,'База елки'!K171/102%,'База елки'!$M$3&lt;100000,'База елки'!K171/104%,'База елки'!$M$3&lt;250000,'База елки'!K171/107%,'База елки'!$M$3&lt;500000,'База елки'!K171/109%,'База елки'!$M$3&lt;1000000,'База елки'!K171/112%,'База елки'!$M$3&gt;1000000,'База елки'!K171/115%)</f>
        <v>2540</v>
      </c>
      <c r="P285" s="190" t="str">
        <f t="shared" si="4"/>
        <v/>
      </c>
    </row>
    <row r="286" spans="1:16" ht="15.75" x14ac:dyDescent="0.3">
      <c r="A286" s="249"/>
      <c r="B286" s="249"/>
      <c r="C286" s="245"/>
      <c r="D286" s="245"/>
      <c r="E286" s="245"/>
      <c r="F286" s="214" t="s">
        <v>321</v>
      </c>
      <c r="G286" s="214"/>
      <c r="H286" s="214"/>
      <c r="I286" s="214">
        <v>1.35</v>
      </c>
      <c r="J286" s="214">
        <v>0.11</v>
      </c>
      <c r="K286" s="214">
        <v>0.13</v>
      </c>
      <c r="L286" s="235">
        <v>3.6666666666666701</v>
      </c>
      <c r="M286" s="186"/>
      <c r="N286" s="197">
        <f>'База елки'!K172</f>
        <v>3580</v>
      </c>
      <c r="O286" s="197" cm="1">
        <f t="array" ref="O286">_xlfn.IFS('База елки'!$M$3&lt;25000,'База елки'!K172,'База елки'!$M$3&lt;50000,'База елки'!K172/102%,'База елки'!$M$3&lt;100000,'База елки'!K172/104%,'База елки'!$M$3&lt;250000,'База елки'!K172/107%,'База елки'!$M$3&lt;500000,'База елки'!K172/109%,'База елки'!$M$3&lt;1000000,'База елки'!K172/112%,'База елки'!$M$3&gt;1000000,'База елки'!K172/115%)</f>
        <v>3580</v>
      </c>
      <c r="P286" s="190" t="str">
        <f t="shared" si="4"/>
        <v/>
      </c>
    </row>
    <row r="287" spans="1:16" ht="15.75" x14ac:dyDescent="0.3">
      <c r="A287" s="249"/>
      <c r="B287" s="249"/>
      <c r="C287" s="245"/>
      <c r="D287" s="245"/>
      <c r="E287" s="245"/>
      <c r="F287" s="214" t="s">
        <v>322</v>
      </c>
      <c r="G287" s="214"/>
      <c r="H287" s="214"/>
      <c r="I287" s="214">
        <v>1.04</v>
      </c>
      <c r="J287" s="214">
        <v>0.14000000000000001</v>
      </c>
      <c r="K287" s="214">
        <v>0.16</v>
      </c>
      <c r="L287" s="235">
        <v>4.5</v>
      </c>
      <c r="M287" s="186"/>
      <c r="N287" s="197">
        <f>'База елки'!K173</f>
        <v>4500</v>
      </c>
      <c r="O287" s="197" cm="1">
        <f t="array" ref="O287">_xlfn.IFS('База елки'!$M$3&lt;25000,'База елки'!K173,'База елки'!$M$3&lt;50000,'База елки'!K173/102%,'База елки'!$M$3&lt;100000,'База елки'!K173/104%,'База елки'!$M$3&lt;250000,'База елки'!K173/107%,'База елки'!$M$3&lt;500000,'База елки'!K173/109%,'База елки'!$M$3&lt;1000000,'База елки'!K173/112%,'База елки'!$M$3&gt;1000000,'База елки'!K173/115%)</f>
        <v>4500</v>
      </c>
      <c r="P287" s="190" t="str">
        <f t="shared" si="4"/>
        <v/>
      </c>
    </row>
    <row r="288" spans="1:16" ht="15.75" x14ac:dyDescent="0.3">
      <c r="A288" s="249"/>
      <c r="B288" s="249"/>
      <c r="C288" s="245"/>
      <c r="D288" s="245"/>
      <c r="E288" s="245"/>
      <c r="F288" s="214" t="s">
        <v>327</v>
      </c>
      <c r="G288" s="214"/>
      <c r="H288" s="214"/>
      <c r="I288" s="214">
        <v>1.18</v>
      </c>
      <c r="J288" s="214">
        <v>0.16</v>
      </c>
      <c r="K288" s="214">
        <v>0.18</v>
      </c>
      <c r="L288" s="235">
        <v>6.5</v>
      </c>
      <c r="M288" s="186"/>
      <c r="N288" s="197">
        <f>'База елки'!K174</f>
        <v>5800</v>
      </c>
      <c r="O288" s="197" cm="1">
        <f t="array" ref="O288">_xlfn.IFS('База елки'!$M$3&lt;25000,'База елки'!K174,'База елки'!$M$3&lt;50000,'База елки'!K174/102%,'База елки'!$M$3&lt;100000,'База елки'!K174/104%,'База елки'!$M$3&lt;250000,'База елки'!K174/107%,'База елки'!$M$3&lt;500000,'База елки'!K174/109%,'База елки'!$M$3&lt;1000000,'База елки'!K174/112%,'База елки'!$M$3&gt;1000000,'База елки'!K174/115%)</f>
        <v>5800</v>
      </c>
      <c r="P288" s="190" t="str">
        <f t="shared" si="4"/>
        <v/>
      </c>
    </row>
    <row r="289" spans="1:16" ht="15.75" x14ac:dyDescent="0.3">
      <c r="A289" s="249"/>
      <c r="B289" s="249"/>
      <c r="C289" s="245"/>
      <c r="D289" s="245"/>
      <c r="E289" s="245"/>
      <c r="F289" s="214"/>
      <c r="G289" s="214"/>
      <c r="H289" s="214"/>
      <c r="M289" s="188"/>
      <c r="N289" s="197"/>
      <c r="O289" s="197"/>
      <c r="P289" s="190" t="str">
        <f t="shared" si="4"/>
        <v/>
      </c>
    </row>
    <row r="290" spans="1:16" ht="15.75" x14ac:dyDescent="0.3">
      <c r="A290" s="250"/>
      <c r="B290" s="250"/>
      <c r="C290" s="246"/>
      <c r="D290" s="246"/>
      <c r="E290" s="246"/>
      <c r="F290" s="216"/>
      <c r="G290" s="216"/>
      <c r="H290" s="216"/>
      <c r="I290" s="179"/>
      <c r="J290" s="179"/>
      <c r="K290" s="179"/>
      <c r="L290" s="179"/>
      <c r="M290" s="187"/>
      <c r="N290" s="191"/>
      <c r="O290" s="191"/>
      <c r="P290" s="192" t="str">
        <f t="shared" si="4"/>
        <v/>
      </c>
    </row>
    <row r="291" spans="1:16" ht="15.75" x14ac:dyDescent="0.3">
      <c r="A291" s="247"/>
      <c r="B291" s="247"/>
      <c r="C291" s="244" t="s">
        <v>547</v>
      </c>
      <c r="D291" s="244"/>
      <c r="E291" s="244"/>
      <c r="F291" s="214" t="s">
        <v>372</v>
      </c>
      <c r="G291" s="214"/>
      <c r="H291" s="214"/>
      <c r="I291" s="214">
        <v>0.55000000000000004</v>
      </c>
      <c r="J291" s="214">
        <v>0.12</v>
      </c>
      <c r="K291" s="214">
        <v>0.12</v>
      </c>
      <c r="L291" s="235">
        <v>1.13333333333333</v>
      </c>
      <c r="M291" s="208"/>
      <c r="N291" s="197">
        <f>'База елки'!K175</f>
        <v>1280</v>
      </c>
      <c r="O291" s="197" cm="1">
        <f t="array" ref="O291">_xlfn.IFS('База елки'!$M$3&lt;25000,'База елки'!K175,'База елки'!$M$3&lt;50000,'База елки'!K175/102%,'База елки'!$M$3&lt;100000,'База елки'!K175/104%,'База елки'!$M$3&lt;250000,'База елки'!K175/107%,'База елки'!$M$3&lt;500000,'База елки'!K175/109%,'База елки'!$M$3&lt;1000000,'База елки'!K175/112%,'База елки'!$M$3&gt;1000000,'База елки'!K175/115%)</f>
        <v>1280</v>
      </c>
      <c r="P291" s="190" t="str">
        <f t="shared" si="4"/>
        <v/>
      </c>
    </row>
    <row r="292" spans="1:16" ht="15.75" x14ac:dyDescent="0.3">
      <c r="A292" s="249"/>
      <c r="B292" s="249"/>
      <c r="C292" s="245"/>
      <c r="D292" s="245"/>
      <c r="E292" s="245"/>
      <c r="F292" s="214" t="s">
        <v>373</v>
      </c>
      <c r="G292" s="214"/>
      <c r="H292" s="214"/>
      <c r="I292" s="214">
        <v>0.8</v>
      </c>
      <c r="J292" s="214">
        <v>0.12</v>
      </c>
      <c r="K292" s="214">
        <v>0.12</v>
      </c>
      <c r="L292" s="235">
        <v>1.8333333333333299</v>
      </c>
      <c r="M292" s="186"/>
      <c r="N292" s="197">
        <f>'База елки'!K176</f>
        <v>2160</v>
      </c>
      <c r="O292" s="197" cm="1">
        <f t="array" ref="O292">_xlfn.IFS('База елки'!$M$3&lt;25000,'База елки'!K176,'База елки'!$M$3&lt;50000,'База елки'!K176/102%,'База елки'!$M$3&lt;100000,'База елки'!K176/104%,'База елки'!$M$3&lt;250000,'База елки'!K176/107%,'База елки'!$M$3&lt;500000,'База елки'!K176/109%,'База елки'!$M$3&lt;1000000,'База елки'!K176/112%,'База елки'!$M$3&gt;1000000,'База елки'!K176/115%)</f>
        <v>2160</v>
      </c>
      <c r="P292" s="190" t="str">
        <f t="shared" si="4"/>
        <v/>
      </c>
    </row>
    <row r="293" spans="1:16" ht="15.75" x14ac:dyDescent="0.3">
      <c r="A293" s="249"/>
      <c r="B293" s="249"/>
      <c r="C293" s="245"/>
      <c r="D293" s="245"/>
      <c r="E293" s="245"/>
      <c r="F293" s="214" t="s">
        <v>326</v>
      </c>
      <c r="G293" s="214"/>
      <c r="H293" s="214"/>
      <c r="I293" s="214">
        <v>1.05</v>
      </c>
      <c r="J293" s="214">
        <v>0.13</v>
      </c>
      <c r="K293" s="214">
        <v>0.13</v>
      </c>
      <c r="L293" s="235">
        <v>2.6666666666666701</v>
      </c>
      <c r="M293" s="186"/>
      <c r="N293" s="197">
        <f>'База елки'!K177</f>
        <v>2860</v>
      </c>
      <c r="O293" s="197" cm="1">
        <f t="array" ref="O293">_xlfn.IFS('База елки'!$M$3&lt;25000,'База елки'!K177,'База елки'!$M$3&lt;50000,'База елки'!K177/102%,'База елки'!$M$3&lt;100000,'База елки'!K177/104%,'База елки'!$M$3&lt;250000,'База елки'!K177/107%,'База елки'!$M$3&lt;500000,'База елки'!K177/109%,'База елки'!$M$3&lt;1000000,'База елки'!K177/112%,'База елки'!$M$3&gt;1000000,'База елки'!K177/115%)</f>
        <v>2860</v>
      </c>
      <c r="P293" s="190" t="str">
        <f t="shared" si="4"/>
        <v/>
      </c>
    </row>
    <row r="294" spans="1:16" ht="15.75" x14ac:dyDescent="0.3">
      <c r="A294" s="249"/>
      <c r="B294" s="249"/>
      <c r="C294" s="245"/>
      <c r="D294" s="245"/>
      <c r="E294" s="245"/>
      <c r="F294" s="214" t="s">
        <v>321</v>
      </c>
      <c r="G294" s="214"/>
      <c r="H294" s="214"/>
      <c r="I294" s="214">
        <v>1.35</v>
      </c>
      <c r="J294" s="214">
        <v>0.14000000000000001</v>
      </c>
      <c r="K294" s="214">
        <v>0.14000000000000001</v>
      </c>
      <c r="L294" s="235">
        <v>3.8333333333333299</v>
      </c>
      <c r="M294" s="186"/>
      <c r="N294" s="197">
        <f>'База елки'!K178</f>
        <v>4040</v>
      </c>
      <c r="O294" s="197" cm="1">
        <f t="array" ref="O294">_xlfn.IFS('База елки'!$M$3&lt;25000,'База елки'!K178,'База елки'!$M$3&lt;50000,'База елки'!K178/102%,'База елки'!$M$3&lt;100000,'База елки'!K178/104%,'База елки'!$M$3&lt;250000,'База елки'!K178/107%,'База елки'!$M$3&lt;500000,'База елки'!K178/109%,'База елки'!$M$3&lt;1000000,'База елки'!K178/112%,'База елки'!$M$3&gt;1000000,'База елки'!K178/115%)</f>
        <v>4040</v>
      </c>
      <c r="P294" s="190" t="str">
        <f t="shared" si="4"/>
        <v/>
      </c>
    </row>
    <row r="295" spans="1:16" ht="15.75" x14ac:dyDescent="0.3">
      <c r="A295" s="249"/>
      <c r="B295" s="249"/>
      <c r="C295" s="245"/>
      <c r="D295" s="245"/>
      <c r="E295" s="245"/>
      <c r="F295" s="214" t="s">
        <v>322</v>
      </c>
      <c r="G295" s="214"/>
      <c r="H295" s="214"/>
      <c r="I295" s="214">
        <v>1.04</v>
      </c>
      <c r="J295" s="214">
        <v>0.16</v>
      </c>
      <c r="K295" s="214">
        <v>0.16</v>
      </c>
      <c r="L295" s="235">
        <v>4.6666666666666696</v>
      </c>
      <c r="M295" s="186"/>
      <c r="N295" s="197">
        <f>'База елки'!K179</f>
        <v>5140</v>
      </c>
      <c r="O295" s="197" cm="1">
        <f t="array" ref="O295">_xlfn.IFS('База елки'!$M$3&lt;25000,'База елки'!K179,'База елки'!$M$3&lt;50000,'База елки'!K179/102%,'База елки'!$M$3&lt;100000,'База елки'!K179/104%,'База елки'!$M$3&lt;250000,'База елки'!K179/107%,'База елки'!$M$3&lt;500000,'База елки'!K179/109%,'База елки'!$M$3&lt;1000000,'База елки'!K179/112%,'База елки'!$M$3&gt;1000000,'База елки'!K179/115%)</f>
        <v>5140</v>
      </c>
      <c r="P295" s="190" t="str">
        <f t="shared" si="4"/>
        <v/>
      </c>
    </row>
    <row r="296" spans="1:16" ht="15.75" x14ac:dyDescent="0.3">
      <c r="A296" s="249"/>
      <c r="B296" s="249"/>
      <c r="C296" s="245"/>
      <c r="D296" s="245"/>
      <c r="E296" s="245"/>
      <c r="F296" s="214" t="s">
        <v>327</v>
      </c>
      <c r="G296" s="214"/>
      <c r="H296" s="214"/>
      <c r="I296" s="214">
        <v>1.18</v>
      </c>
      <c r="J296" s="214">
        <v>0.16</v>
      </c>
      <c r="K296" s="214">
        <v>0.18</v>
      </c>
      <c r="L296" s="235">
        <v>6.5</v>
      </c>
      <c r="M296" s="186"/>
      <c r="N296" s="197">
        <f>'База елки'!K180</f>
        <v>6640</v>
      </c>
      <c r="O296" s="197" cm="1">
        <f t="array" ref="O296">_xlfn.IFS('База елки'!$M$3&lt;25000,'База елки'!K180,'База елки'!$M$3&lt;50000,'База елки'!K180/102%,'База елки'!$M$3&lt;100000,'База елки'!K180/104%,'База елки'!$M$3&lt;250000,'База елки'!K180/107%,'База елки'!$M$3&lt;500000,'База елки'!K180/109%,'База елки'!$M$3&lt;1000000,'База елки'!K180/112%,'База елки'!$M$3&gt;1000000,'База елки'!K180/115%)</f>
        <v>6640</v>
      </c>
      <c r="P296" s="190" t="str">
        <f t="shared" si="4"/>
        <v/>
      </c>
    </row>
    <row r="297" spans="1:16" ht="15.75" x14ac:dyDescent="0.3">
      <c r="A297" s="249"/>
      <c r="B297" s="249"/>
      <c r="C297" s="245"/>
      <c r="D297" s="245"/>
      <c r="E297" s="245"/>
      <c r="F297" s="214"/>
      <c r="G297" s="214"/>
      <c r="H297" s="214"/>
      <c r="M297" s="188"/>
      <c r="N297" s="197"/>
      <c r="O297" s="197"/>
      <c r="P297" s="190" t="str">
        <f t="shared" si="4"/>
        <v/>
      </c>
    </row>
    <row r="298" spans="1:16" ht="15.75" x14ac:dyDescent="0.3">
      <c r="A298" s="250"/>
      <c r="B298" s="250"/>
      <c r="C298" s="246"/>
      <c r="D298" s="246"/>
      <c r="E298" s="246"/>
      <c r="F298" s="216"/>
      <c r="G298" s="216"/>
      <c r="H298" s="216"/>
      <c r="I298" s="179"/>
      <c r="J298" s="179"/>
      <c r="K298" s="179"/>
      <c r="L298" s="179"/>
      <c r="M298" s="187"/>
      <c r="N298" s="191"/>
      <c r="O298" s="191"/>
      <c r="P298" s="192" t="str">
        <f t="shared" si="4"/>
        <v/>
      </c>
    </row>
    <row r="299" spans="1:16" ht="15.75" x14ac:dyDescent="0.3">
      <c r="A299" s="248"/>
      <c r="B299" s="248"/>
      <c r="C299" s="245" t="s">
        <v>548</v>
      </c>
      <c r="D299" s="245"/>
      <c r="E299" s="245"/>
      <c r="F299" s="214" t="s">
        <v>372</v>
      </c>
      <c r="G299" s="214"/>
      <c r="H299" s="214"/>
      <c r="I299" s="214">
        <v>0.55000000000000004</v>
      </c>
      <c r="J299" s="214">
        <v>0.09</v>
      </c>
      <c r="K299" s="214">
        <v>0.11</v>
      </c>
      <c r="L299" s="235">
        <v>1.1666666666666701</v>
      </c>
      <c r="M299" s="208"/>
      <c r="N299" s="197">
        <f>'База елки'!K181</f>
        <v>1240</v>
      </c>
      <c r="O299" s="197" cm="1">
        <f t="array" ref="O299">_xlfn.IFS('База елки'!$M$3&lt;25000,'База елки'!K181,'База елки'!$M$3&lt;50000,'База елки'!K181/102%,'База елки'!$M$3&lt;100000,'База елки'!K181/104%,'База елки'!$M$3&lt;250000,'База елки'!K181/107%,'База елки'!$M$3&lt;500000,'База елки'!K181/109%,'База елки'!$M$3&lt;1000000,'База елки'!K181/112%,'База елки'!$M$3&gt;1000000,'База елки'!K181/115%)</f>
        <v>1240</v>
      </c>
      <c r="P299" s="190" t="str">
        <f t="shared" si="4"/>
        <v/>
      </c>
    </row>
    <row r="300" spans="1:16" ht="15.75" x14ac:dyDescent="0.3">
      <c r="A300" s="248"/>
      <c r="B300" s="248"/>
      <c r="C300" s="245"/>
      <c r="D300" s="245"/>
      <c r="E300" s="245"/>
      <c r="F300" s="214" t="s">
        <v>373</v>
      </c>
      <c r="G300" s="214"/>
      <c r="H300" s="214"/>
      <c r="I300" s="214">
        <v>0.8</v>
      </c>
      <c r="J300" s="214">
        <v>0.09</v>
      </c>
      <c r="K300" s="214">
        <v>0.11</v>
      </c>
      <c r="L300" s="235">
        <v>1.68333333333333</v>
      </c>
      <c r="M300" s="186"/>
      <c r="N300" s="197">
        <f>'База елки'!K182</f>
        <v>2020</v>
      </c>
      <c r="O300" s="197" cm="1">
        <f t="array" ref="O300">_xlfn.IFS('База елки'!$M$3&lt;25000,'База елки'!K182,'База елки'!$M$3&lt;50000,'База елки'!K182/102%,'База елки'!$M$3&lt;100000,'База елки'!K182/104%,'База елки'!$M$3&lt;250000,'База елки'!K182/107%,'База елки'!$M$3&lt;500000,'База елки'!K182/109%,'База елки'!$M$3&lt;1000000,'База елки'!K182/112%,'База елки'!$M$3&gt;1000000,'База елки'!K182/115%)</f>
        <v>2020</v>
      </c>
      <c r="P300" s="190" t="str">
        <f t="shared" si="4"/>
        <v/>
      </c>
    </row>
    <row r="301" spans="1:16" ht="15.75" x14ac:dyDescent="0.3">
      <c r="A301" s="248"/>
      <c r="B301" s="248"/>
      <c r="C301" s="245"/>
      <c r="D301" s="245"/>
      <c r="E301" s="245"/>
      <c r="F301" s="214" t="s">
        <v>326</v>
      </c>
      <c r="G301" s="214"/>
      <c r="H301" s="214"/>
      <c r="I301" s="214">
        <v>1.05</v>
      </c>
      <c r="J301" s="214">
        <v>0.1</v>
      </c>
      <c r="K301" s="214">
        <v>0.12</v>
      </c>
      <c r="L301" s="235">
        <v>2.4111111111111101</v>
      </c>
      <c r="M301" s="186"/>
      <c r="N301" s="197">
        <f>'База елки'!K183</f>
        <v>2680</v>
      </c>
      <c r="O301" s="197" cm="1">
        <f t="array" ref="O301">_xlfn.IFS('База елки'!$M$3&lt;25000,'База елки'!K183,'База елки'!$M$3&lt;50000,'База елки'!K183/102%,'База елки'!$M$3&lt;100000,'База елки'!K183/104%,'База елки'!$M$3&lt;250000,'База елки'!K183/107%,'База елки'!$M$3&lt;500000,'База елки'!K183/109%,'База елки'!$M$3&lt;1000000,'База елки'!K183/112%,'База елки'!$M$3&gt;1000000,'База елки'!K183/115%)</f>
        <v>2680</v>
      </c>
      <c r="P301" s="190" t="str">
        <f t="shared" si="4"/>
        <v/>
      </c>
    </row>
    <row r="302" spans="1:16" ht="15.75" x14ac:dyDescent="0.3">
      <c r="A302" s="248"/>
      <c r="B302" s="248"/>
      <c r="C302" s="245"/>
      <c r="D302" s="245"/>
      <c r="E302" s="245"/>
      <c r="F302" s="214" t="s">
        <v>321</v>
      </c>
      <c r="G302" s="214"/>
      <c r="H302" s="214"/>
      <c r="I302" s="214">
        <v>1.35</v>
      </c>
      <c r="J302" s="214">
        <v>0.11</v>
      </c>
      <c r="K302" s="214">
        <v>0.13</v>
      </c>
      <c r="L302" s="235">
        <v>3.45</v>
      </c>
      <c r="M302" s="186"/>
      <c r="N302" s="197">
        <f>'База елки'!K184</f>
        <v>3720</v>
      </c>
      <c r="O302" s="197" cm="1">
        <f t="array" ref="O302">_xlfn.IFS('База елки'!$M$3&lt;25000,'База елки'!K184,'База елки'!$M$3&lt;50000,'База елки'!K184/102%,'База елки'!$M$3&lt;100000,'База елки'!K184/104%,'База елки'!$M$3&lt;250000,'База елки'!K184/107%,'База елки'!$M$3&lt;500000,'База елки'!K184/109%,'База елки'!$M$3&lt;1000000,'База елки'!K184/112%,'База елки'!$M$3&gt;1000000,'База елки'!K184/115%)</f>
        <v>3720</v>
      </c>
      <c r="P302" s="190" t="str">
        <f t="shared" si="4"/>
        <v/>
      </c>
    </row>
    <row r="303" spans="1:16" ht="15.75" x14ac:dyDescent="0.3">
      <c r="A303" s="248"/>
      <c r="B303" s="248"/>
      <c r="C303" s="245"/>
      <c r="D303" s="245"/>
      <c r="E303" s="245"/>
      <c r="F303" s="214" t="s">
        <v>322</v>
      </c>
      <c r="G303" s="214"/>
      <c r="H303" s="214"/>
      <c r="I303" s="214">
        <v>1.04</v>
      </c>
      <c r="J303" s="214">
        <v>0.14000000000000001</v>
      </c>
      <c r="K303" s="214">
        <v>0.16</v>
      </c>
      <c r="L303" s="235">
        <v>4.3</v>
      </c>
      <c r="M303" s="186"/>
      <c r="N303" s="197">
        <f>'База елки'!K185</f>
        <v>4760</v>
      </c>
      <c r="O303" s="197" cm="1">
        <f t="array" ref="O303">_xlfn.IFS('База елки'!$M$3&lt;25000,'База елки'!K185,'База елки'!$M$3&lt;50000,'База елки'!K185/102%,'База елки'!$M$3&lt;100000,'База елки'!K185/104%,'База елки'!$M$3&lt;250000,'База елки'!K185/107%,'База елки'!$M$3&lt;500000,'База елки'!K185/109%,'База елки'!$M$3&lt;1000000,'База елки'!K185/112%,'База елки'!$M$3&gt;1000000,'База елки'!K185/115%)</f>
        <v>4760</v>
      </c>
      <c r="P303" s="190" t="str">
        <f t="shared" si="4"/>
        <v/>
      </c>
    </row>
    <row r="304" spans="1:16" ht="15.75" x14ac:dyDescent="0.3">
      <c r="A304" s="248"/>
      <c r="B304" s="248"/>
      <c r="C304" s="245"/>
      <c r="D304" s="245"/>
      <c r="E304" s="245"/>
      <c r="F304" s="214" t="s">
        <v>327</v>
      </c>
      <c r="G304" s="214"/>
      <c r="H304" s="214"/>
      <c r="I304" s="214">
        <v>1.18</v>
      </c>
      <c r="J304" s="214">
        <v>0.16</v>
      </c>
      <c r="K304" s="214">
        <v>0.18</v>
      </c>
      <c r="L304" s="235">
        <v>6.05</v>
      </c>
      <c r="M304" s="186"/>
      <c r="N304" s="197">
        <f>'База елки'!K186</f>
        <v>6120</v>
      </c>
      <c r="O304" s="197" cm="1">
        <f t="array" ref="O304">_xlfn.IFS('База елки'!$M$3&lt;25000,'База елки'!K186,'База елки'!$M$3&lt;50000,'База елки'!K186/102%,'База елки'!$M$3&lt;100000,'База елки'!K186/104%,'База елки'!$M$3&lt;250000,'База елки'!K186/107%,'База елки'!$M$3&lt;500000,'База елки'!K186/109%,'База елки'!$M$3&lt;1000000,'База елки'!K186/112%,'База елки'!$M$3&gt;1000000,'База елки'!K186/115%)</f>
        <v>6120</v>
      </c>
      <c r="P304" s="190" t="str">
        <f t="shared" si="4"/>
        <v/>
      </c>
    </row>
    <row r="305" spans="1:16" ht="15.75" x14ac:dyDescent="0.3">
      <c r="A305" s="248"/>
      <c r="B305" s="248"/>
      <c r="C305" s="245"/>
      <c r="D305" s="245"/>
      <c r="E305" s="245"/>
      <c r="F305" s="214"/>
      <c r="G305" s="214"/>
      <c r="H305" s="214"/>
      <c r="I305" s="214"/>
      <c r="J305" s="214"/>
      <c r="K305" s="214"/>
      <c r="L305" s="214"/>
      <c r="M305" s="240"/>
      <c r="P305" s="190" t="str">
        <f t="shared" si="4"/>
        <v/>
      </c>
    </row>
    <row r="306" spans="1:16" ht="15.75" x14ac:dyDescent="0.3">
      <c r="A306" s="248"/>
      <c r="B306" s="248"/>
      <c r="C306" s="245"/>
      <c r="D306" s="246"/>
      <c r="E306" s="246"/>
      <c r="F306" s="216"/>
      <c r="G306" s="216"/>
      <c r="H306" s="216"/>
      <c r="I306" s="216"/>
      <c r="J306" s="216"/>
      <c r="K306" s="216"/>
      <c r="L306" s="216"/>
      <c r="M306" s="241"/>
      <c r="N306" s="179"/>
      <c r="O306" s="179"/>
      <c r="P306" s="192" t="str">
        <f t="shared" si="4"/>
        <v/>
      </c>
    </row>
    <row r="307" spans="1:16" x14ac:dyDescent="0.25">
      <c r="A307" s="236"/>
      <c r="B307" s="236"/>
      <c r="C307" s="236"/>
    </row>
  </sheetData>
  <sheetProtection algorithmName="SHA-512" hashValue="CYmjCvVpjm58XAv/mzlHUaCtQ/sgEuxgB2UkIoGNghNhoQgTH6XMHVeuAiG1o/nNytG95K7YW3I4j0KpOtjGng==" saltValue="nhnGBSfM5e2tDrI0+XYAmw==" spinCount="100000" sheet="1" objects="1" scenarios="1" selectLockedCells="1"/>
  <protectedRanges>
    <protectedRange sqref="M17:M306" name="Range1"/>
  </protectedRanges>
  <dataConsolidate/>
  <mergeCells count="75">
    <mergeCell ref="C34:E41"/>
    <mergeCell ref="A34:B41"/>
    <mergeCell ref="C105:E113"/>
    <mergeCell ref="A105:B113"/>
    <mergeCell ref="C130:E137"/>
    <mergeCell ref="A130:B137"/>
    <mergeCell ref="C42:E50"/>
    <mergeCell ref="A42:B50"/>
    <mergeCell ref="C51:E59"/>
    <mergeCell ref="C60:E68"/>
    <mergeCell ref="C69:E77"/>
    <mergeCell ref="C78:E86"/>
    <mergeCell ref="C87:E95"/>
    <mergeCell ref="C96:E104"/>
    <mergeCell ref="N15:N16"/>
    <mergeCell ref="C26:E33"/>
    <mergeCell ref="A26:B33"/>
    <mergeCell ref="C17:E25"/>
    <mergeCell ref="A17:B25"/>
    <mergeCell ref="A1:P1"/>
    <mergeCell ref="A2:P2"/>
    <mergeCell ref="I15:K15"/>
    <mergeCell ref="F15:F16"/>
    <mergeCell ref="I6:K6"/>
    <mergeCell ref="O15:O16"/>
    <mergeCell ref="P15:P16"/>
    <mergeCell ref="G15:G16"/>
    <mergeCell ref="L6:N6"/>
    <mergeCell ref="B7:C7"/>
    <mergeCell ref="B8:C8"/>
    <mergeCell ref="B9:C9"/>
    <mergeCell ref="A15:E16"/>
    <mergeCell ref="H15:H16"/>
    <mergeCell ref="L15:L16"/>
    <mergeCell ref="M15:M16"/>
    <mergeCell ref="C235:E242"/>
    <mergeCell ref="C243:E250"/>
    <mergeCell ref="C122:E129"/>
    <mergeCell ref="C114:E121"/>
    <mergeCell ref="A122:B129"/>
    <mergeCell ref="A171:B178"/>
    <mergeCell ref="C163:E170"/>
    <mergeCell ref="A163:B170"/>
    <mergeCell ref="C171:E178"/>
    <mergeCell ref="A154:B162"/>
    <mergeCell ref="C138:E145"/>
    <mergeCell ref="C146:E153"/>
    <mergeCell ref="C154:E162"/>
    <mergeCell ref="A211:B218"/>
    <mergeCell ref="A227:B234"/>
    <mergeCell ref="C227:E234"/>
    <mergeCell ref="C211:E218"/>
    <mergeCell ref="A179:B186"/>
    <mergeCell ref="C195:E202"/>
    <mergeCell ref="C203:E210"/>
    <mergeCell ref="C219:E226"/>
    <mergeCell ref="C187:E194"/>
    <mergeCell ref="C179:E186"/>
    <mergeCell ref="A219:B226"/>
    <mergeCell ref="G7:H7"/>
    <mergeCell ref="G8:H8"/>
    <mergeCell ref="C291:E298"/>
    <mergeCell ref="C299:E306"/>
    <mergeCell ref="A251:B258"/>
    <mergeCell ref="A259:B266"/>
    <mergeCell ref="A267:B274"/>
    <mergeCell ref="A275:B282"/>
    <mergeCell ref="A283:B290"/>
    <mergeCell ref="A291:B298"/>
    <mergeCell ref="A299:B306"/>
    <mergeCell ref="C251:E258"/>
    <mergeCell ref="C259:E266"/>
    <mergeCell ref="C267:E274"/>
    <mergeCell ref="C275:E282"/>
    <mergeCell ref="C283:E290"/>
  </mergeCells>
  <phoneticPr fontId="18" type="noConversion"/>
  <pageMargins left="0.7" right="0.7" top="0.75" bottom="0.75" header="0.3" footer="0.3"/>
  <pageSetup scale="3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7E9B2-617B-44AC-AEA7-B0662BB8CA4E}">
  <sheetPr codeName="Sheet2"/>
  <dimension ref="A1:Z565"/>
  <sheetViews>
    <sheetView topLeftCell="A8" zoomScaleNormal="100" workbookViewId="0">
      <selection activeCell="K8" sqref="K8"/>
    </sheetView>
  </sheetViews>
  <sheetFormatPr defaultColWidth="8.85546875" defaultRowHeight="15" x14ac:dyDescent="0.25"/>
  <cols>
    <col min="1" max="1" width="39" bestFit="1" customWidth="1"/>
    <col min="2" max="2" width="12.28515625" customWidth="1"/>
    <col min="8" max="10" width="11.85546875" customWidth="1"/>
    <col min="11" max="11" width="12.42578125" customWidth="1"/>
  </cols>
  <sheetData>
    <row r="1" spans="1:18" ht="30.75" thickBot="1" x14ac:dyDescent="0.3">
      <c r="A1" s="279" t="s">
        <v>2</v>
      </c>
      <c r="B1" s="280" t="s">
        <v>444</v>
      </c>
      <c r="C1" s="272" t="s">
        <v>307</v>
      </c>
      <c r="D1" s="273"/>
      <c r="E1" s="274"/>
      <c r="F1" s="277" t="s">
        <v>3</v>
      </c>
      <c r="G1" s="275" t="s">
        <v>308</v>
      </c>
      <c r="H1" s="94" t="s">
        <v>443</v>
      </c>
      <c r="I1" s="94" t="s">
        <v>447</v>
      </c>
      <c r="J1" s="94" t="s">
        <v>6</v>
      </c>
      <c r="K1" s="282" t="s">
        <v>536</v>
      </c>
    </row>
    <row r="2" spans="1:18" ht="30" x14ac:dyDescent="0.25">
      <c r="A2" s="280"/>
      <c r="B2" s="281"/>
      <c r="C2" s="105" t="s">
        <v>310</v>
      </c>
      <c r="D2" s="106" t="s">
        <v>311</v>
      </c>
      <c r="E2" s="107" t="s">
        <v>312</v>
      </c>
      <c r="F2" s="278"/>
      <c r="G2" s="276"/>
      <c r="H2" s="164"/>
      <c r="I2" s="164"/>
      <c r="J2" s="164"/>
      <c r="K2" s="282"/>
      <c r="M2" t="s">
        <v>533</v>
      </c>
      <c r="N2" s="271" t="s">
        <v>534</v>
      </c>
      <c r="O2" s="271"/>
      <c r="P2" s="271"/>
      <c r="Q2" s="271"/>
      <c r="R2" s="271"/>
    </row>
    <row r="3" spans="1:18" ht="15.75" x14ac:dyDescent="0.3">
      <c r="A3" s="165" t="s">
        <v>384</v>
      </c>
      <c r="B3" s="165">
        <v>60</v>
      </c>
      <c r="C3" s="222">
        <v>0.56999999999999995</v>
      </c>
      <c r="D3" s="222">
        <v>0.39</v>
      </c>
      <c r="E3" s="222">
        <v>0.28000000000000003</v>
      </c>
      <c r="F3" s="223">
        <v>6.6</v>
      </c>
      <c r="G3" s="166">
        <f t="shared" ref="G3:G4" si="0">C3*D3*E3</f>
        <v>6.2244000000000008E-2</v>
      </c>
      <c r="H3" s="217">
        <f>'Елка-маркет'!M17*K3</f>
        <v>0</v>
      </c>
      <c r="I3" s="218">
        <f>('Елка-маркет'!M17*'База елки'!F3)/25</f>
        <v>0</v>
      </c>
      <c r="J3" s="218">
        <f>(G3*'Елка-маркет'!M17)/25</f>
        <v>0</v>
      </c>
      <c r="K3" s="219">
        <v>120</v>
      </c>
      <c r="M3" s="169">
        <f>SUM(H3:H1042)</f>
        <v>0</v>
      </c>
      <c r="N3" s="271"/>
      <c r="O3" s="271"/>
      <c r="P3" s="271"/>
      <c r="Q3" s="271"/>
      <c r="R3" s="271"/>
    </row>
    <row r="4" spans="1:18" ht="15.75" x14ac:dyDescent="0.3">
      <c r="A4" s="165" t="s">
        <v>385</v>
      </c>
      <c r="B4" s="165">
        <v>90</v>
      </c>
      <c r="C4" s="222">
        <v>0.82</v>
      </c>
      <c r="D4" s="222">
        <v>0.4</v>
      </c>
      <c r="E4" s="222">
        <v>0.36</v>
      </c>
      <c r="F4" s="224">
        <v>9.6999999999999993</v>
      </c>
      <c r="G4" s="166">
        <f t="shared" si="0"/>
        <v>0.11808</v>
      </c>
      <c r="H4" s="217">
        <f>'Елка-маркет'!M18*K4</f>
        <v>0</v>
      </c>
      <c r="I4" s="218">
        <f>('Елка-маркет'!M18*'База елки'!F4)/20</f>
        <v>0</v>
      </c>
      <c r="J4" s="218">
        <f>(G4*'Елка-маркет'!M18)/20</f>
        <v>0</v>
      </c>
      <c r="K4" s="219">
        <v>180</v>
      </c>
      <c r="N4" s="271"/>
      <c r="O4" s="271"/>
      <c r="P4" s="271"/>
      <c r="Q4" s="271"/>
      <c r="R4" s="271"/>
    </row>
    <row r="5" spans="1:18" x14ac:dyDescent="0.25">
      <c r="A5" s="165" t="s">
        <v>386</v>
      </c>
      <c r="B5" s="165">
        <v>120</v>
      </c>
      <c r="C5" s="223">
        <v>0.6</v>
      </c>
      <c r="D5" s="223">
        <v>0.12</v>
      </c>
      <c r="E5" s="223">
        <v>0.14000000000000001</v>
      </c>
      <c r="F5" s="223">
        <v>1.53</v>
      </c>
      <c r="G5" s="166">
        <f>C5*D5*E5</f>
        <v>1.008E-2</v>
      </c>
      <c r="H5" s="217">
        <f>'Елка-маркет'!M19*K5</f>
        <v>0</v>
      </c>
      <c r="I5" s="218">
        <f>'Елка-маркет'!M19*'База елки'!F5</f>
        <v>0</v>
      </c>
      <c r="J5" s="218">
        <f>G5*'Елка-маркет'!M19</f>
        <v>0</v>
      </c>
      <c r="K5" s="219">
        <v>640</v>
      </c>
      <c r="N5" s="271"/>
      <c r="O5" s="271"/>
      <c r="P5" s="271"/>
      <c r="Q5" s="271"/>
      <c r="R5" s="271"/>
    </row>
    <row r="6" spans="1:18" ht="15.75" x14ac:dyDescent="0.3">
      <c r="A6" s="165" t="s">
        <v>387</v>
      </c>
      <c r="B6" s="165">
        <v>150</v>
      </c>
      <c r="C6" s="222">
        <v>0.65</v>
      </c>
      <c r="D6" s="222">
        <v>0.16</v>
      </c>
      <c r="E6" s="222">
        <v>0.18</v>
      </c>
      <c r="F6" s="222">
        <v>2.23</v>
      </c>
      <c r="G6" s="166">
        <f t="shared" ref="G6:G17" si="1">C6*D6*E6</f>
        <v>1.8720000000000001E-2</v>
      </c>
      <c r="H6" s="217">
        <f>'Елка-маркет'!M20*K6</f>
        <v>0</v>
      </c>
      <c r="I6" s="218">
        <f>'Елка-маркет'!M20*'База елки'!F6</f>
        <v>0</v>
      </c>
      <c r="J6" s="218">
        <f>G6*'Елка-маркет'!M20</f>
        <v>0</v>
      </c>
      <c r="K6" s="219">
        <v>960</v>
      </c>
      <c r="N6" s="271"/>
      <c r="O6" s="271"/>
      <c r="P6" s="271"/>
      <c r="Q6" s="271"/>
      <c r="R6" s="271"/>
    </row>
    <row r="7" spans="1:18" ht="15.75" x14ac:dyDescent="0.3">
      <c r="A7" s="165" t="s">
        <v>388</v>
      </c>
      <c r="B7" s="165">
        <v>180</v>
      </c>
      <c r="C7" s="222">
        <v>0.65</v>
      </c>
      <c r="D7" s="222">
        <v>0.18</v>
      </c>
      <c r="E7" s="222">
        <v>0.2</v>
      </c>
      <c r="F7" s="222">
        <v>4</v>
      </c>
      <c r="G7" s="166">
        <f t="shared" si="1"/>
        <v>2.3400000000000001E-2</v>
      </c>
      <c r="H7" s="217">
        <f>'Елка-маркет'!M21*K7</f>
        <v>0</v>
      </c>
      <c r="I7" s="218">
        <f>'Елка-маркет'!M21*'База елки'!F7</f>
        <v>0</v>
      </c>
      <c r="J7" s="218">
        <f>G7*'Елка-маркет'!M21</f>
        <v>0</v>
      </c>
      <c r="K7" s="219">
        <v>1380</v>
      </c>
      <c r="N7" s="271"/>
      <c r="O7" s="271"/>
      <c r="P7" s="271"/>
      <c r="Q7" s="271"/>
      <c r="R7" s="271"/>
    </row>
    <row r="8" spans="1:18" ht="15.75" x14ac:dyDescent="0.3">
      <c r="A8" s="165" t="s">
        <v>389</v>
      </c>
      <c r="B8" s="165">
        <v>210</v>
      </c>
      <c r="C8" s="222">
        <v>0.7</v>
      </c>
      <c r="D8" s="222">
        <v>0.22</v>
      </c>
      <c r="E8" s="222">
        <v>0.24</v>
      </c>
      <c r="F8" s="223">
        <v>5</v>
      </c>
      <c r="G8" s="166">
        <f t="shared" si="1"/>
        <v>3.696E-2</v>
      </c>
      <c r="H8" s="217">
        <f>'Елка-маркет'!M22*K8</f>
        <v>0</v>
      </c>
      <c r="I8" s="218">
        <f>'Елка-маркет'!M22*'База елки'!F8</f>
        <v>0</v>
      </c>
      <c r="J8" s="218">
        <f>G8*'Елка-маркет'!M22</f>
        <v>0</v>
      </c>
      <c r="K8" s="219">
        <v>1820</v>
      </c>
    </row>
    <row r="9" spans="1:18" ht="15.75" x14ac:dyDescent="0.3">
      <c r="A9" s="165" t="s">
        <v>390</v>
      </c>
      <c r="B9" s="165">
        <v>240</v>
      </c>
      <c r="C9" s="222">
        <v>0.85</v>
      </c>
      <c r="D9" s="222">
        <v>0.24</v>
      </c>
      <c r="E9" s="222">
        <v>0.26</v>
      </c>
      <c r="F9" s="223">
        <v>7.77</v>
      </c>
      <c r="G9" s="166">
        <f t="shared" si="1"/>
        <v>5.3039999999999997E-2</v>
      </c>
      <c r="H9" s="217">
        <f>'Елка-маркет'!M23*K9</f>
        <v>0</v>
      </c>
      <c r="I9" s="218">
        <f>'Елка-маркет'!M23*'База елки'!F9</f>
        <v>0</v>
      </c>
      <c r="J9" s="218">
        <f>G9*'Елка-маркет'!M23</f>
        <v>0</v>
      </c>
      <c r="K9" s="219">
        <v>2080</v>
      </c>
    </row>
    <row r="10" spans="1:18" ht="15.75" x14ac:dyDescent="0.3">
      <c r="A10" s="165" t="s">
        <v>391</v>
      </c>
      <c r="B10" s="165">
        <v>270</v>
      </c>
      <c r="C10" s="222">
        <v>0.85</v>
      </c>
      <c r="D10" s="222">
        <v>0.26</v>
      </c>
      <c r="E10" s="222">
        <v>0.28000000000000003</v>
      </c>
      <c r="F10" s="223">
        <v>12.7</v>
      </c>
      <c r="G10" s="166">
        <f t="shared" si="1"/>
        <v>6.1880000000000004E-2</v>
      </c>
      <c r="H10" s="217">
        <f>'Елка-маркет'!M24*K10</f>
        <v>0</v>
      </c>
      <c r="I10" s="218">
        <f>'Елка-маркет'!M24*'База елки'!F10</f>
        <v>0</v>
      </c>
      <c r="J10" s="218">
        <f>G10*'Елка-маркет'!M24</f>
        <v>0</v>
      </c>
      <c r="K10" s="219">
        <v>2820</v>
      </c>
    </row>
    <row r="11" spans="1:18" ht="15.75" x14ac:dyDescent="0.3">
      <c r="A11" s="165" t="s">
        <v>392</v>
      </c>
      <c r="B11" s="165">
        <v>300</v>
      </c>
      <c r="C11" s="222">
        <v>0.9</v>
      </c>
      <c r="D11" s="222">
        <v>0.28000000000000003</v>
      </c>
      <c r="E11" s="222">
        <v>0.3</v>
      </c>
      <c r="F11" s="223">
        <v>15</v>
      </c>
      <c r="G11" s="166">
        <f t="shared" si="1"/>
        <v>7.5600000000000014E-2</v>
      </c>
      <c r="H11" s="217">
        <f>'Елка-маркет'!M25*K11</f>
        <v>0</v>
      </c>
      <c r="I11" s="218">
        <f>'Елка-маркет'!M25*'База елки'!F11</f>
        <v>0</v>
      </c>
      <c r="J11" s="218">
        <f>G11*'Елка-маркет'!M25</f>
        <v>0</v>
      </c>
      <c r="K11" s="219">
        <v>3380</v>
      </c>
    </row>
    <row r="12" spans="1:18" ht="15.75" x14ac:dyDescent="0.3">
      <c r="A12" s="165" t="s">
        <v>509</v>
      </c>
      <c r="B12" s="165">
        <v>60</v>
      </c>
      <c r="C12" s="222">
        <v>0.56999999999999995</v>
      </c>
      <c r="D12" s="222">
        <v>0.39</v>
      </c>
      <c r="E12" s="222">
        <v>0.28000000000000003</v>
      </c>
      <c r="F12" s="223">
        <v>6.32</v>
      </c>
      <c r="G12" s="166">
        <f t="shared" si="1"/>
        <v>6.2244000000000008E-2</v>
      </c>
      <c r="H12" s="217">
        <f>'Елка-маркет'!M26*K12</f>
        <v>0</v>
      </c>
      <c r="I12" s="218">
        <f>'Елка-маркет'!M26*'База елки'!F12</f>
        <v>0</v>
      </c>
      <c r="J12" s="218">
        <f>G12*'Елка-маркет'!M26</f>
        <v>0</v>
      </c>
      <c r="K12" s="219">
        <v>140</v>
      </c>
      <c r="L12" s="201"/>
      <c r="O12" s="234"/>
    </row>
    <row r="13" spans="1:18" ht="15.75" x14ac:dyDescent="0.3">
      <c r="A13" s="165" t="s">
        <v>510</v>
      </c>
      <c r="B13" s="165">
        <v>90</v>
      </c>
      <c r="C13" s="222">
        <v>0.82</v>
      </c>
      <c r="D13" s="222">
        <v>0.4</v>
      </c>
      <c r="E13" s="222">
        <v>0.36</v>
      </c>
      <c r="F13" s="223">
        <v>9.75</v>
      </c>
      <c r="G13" s="166">
        <f t="shared" si="1"/>
        <v>0.11808</v>
      </c>
      <c r="H13" s="217">
        <f>'Елка-маркет'!M27*K13</f>
        <v>0</v>
      </c>
      <c r="I13" s="218">
        <f>'Елка-маркет'!M27*'База елки'!F13</f>
        <v>0</v>
      </c>
      <c r="J13" s="218">
        <f>G13*'Елка-маркет'!M27</f>
        <v>0</v>
      </c>
      <c r="K13" s="219">
        <v>200</v>
      </c>
      <c r="L13" s="201"/>
    </row>
    <row r="14" spans="1:18" ht="15.75" x14ac:dyDescent="0.3">
      <c r="A14" s="165" t="s">
        <v>511</v>
      </c>
      <c r="B14" s="165">
        <v>120</v>
      </c>
      <c r="C14" s="222">
        <v>0.105</v>
      </c>
      <c r="D14" s="222">
        <v>0.105</v>
      </c>
      <c r="E14" s="222">
        <v>0.72</v>
      </c>
      <c r="F14" s="223">
        <v>1.38</v>
      </c>
      <c r="G14" s="166">
        <f t="shared" si="1"/>
        <v>7.9379999999999989E-3</v>
      </c>
      <c r="H14" s="217">
        <f>'Елка-маркет'!M28*K14</f>
        <v>0</v>
      </c>
      <c r="I14" s="218">
        <f>'Елка-маркет'!M28*'База елки'!F14</f>
        <v>0</v>
      </c>
      <c r="J14" s="218">
        <f>G14*'Елка-маркет'!M28</f>
        <v>0</v>
      </c>
      <c r="K14" s="219">
        <v>740</v>
      </c>
      <c r="L14" s="201"/>
    </row>
    <row r="15" spans="1:18" ht="15.75" x14ac:dyDescent="0.3">
      <c r="A15" s="165" t="s">
        <v>512</v>
      </c>
      <c r="B15" s="165">
        <v>150</v>
      </c>
      <c r="C15" s="222">
        <v>0.13</v>
      </c>
      <c r="D15" s="222">
        <v>0.13</v>
      </c>
      <c r="E15" s="222">
        <v>0.95</v>
      </c>
      <c r="F15" s="223">
        <v>2.35</v>
      </c>
      <c r="G15" s="166">
        <f t="shared" si="1"/>
        <v>1.6055E-2</v>
      </c>
      <c r="H15" s="217">
        <f>'Елка-маркет'!M29*K15</f>
        <v>0</v>
      </c>
      <c r="I15" s="218">
        <f>'Елка-маркет'!M29*'База елки'!F15</f>
        <v>0</v>
      </c>
      <c r="J15" s="218">
        <f>G15*'Елка-маркет'!M29</f>
        <v>0</v>
      </c>
      <c r="K15" s="219">
        <v>900</v>
      </c>
      <c r="L15" s="201"/>
    </row>
    <row r="16" spans="1:18" ht="15.75" x14ac:dyDescent="0.3">
      <c r="A16" s="165" t="s">
        <v>513</v>
      </c>
      <c r="B16" s="165">
        <v>180</v>
      </c>
      <c r="C16" s="222">
        <v>0.14499999999999999</v>
      </c>
      <c r="D16" s="222">
        <v>0.14499999999999999</v>
      </c>
      <c r="E16" s="222">
        <v>0.9</v>
      </c>
      <c r="F16" s="223">
        <v>3.49</v>
      </c>
      <c r="G16" s="166">
        <f t="shared" si="1"/>
        <v>1.8922499999999998E-2</v>
      </c>
      <c r="H16" s="217">
        <f>'Елка-маркет'!M30*K16</f>
        <v>0</v>
      </c>
      <c r="I16" s="218">
        <f>'Елка-маркет'!M30*'База елки'!F16</f>
        <v>0</v>
      </c>
      <c r="J16" s="218">
        <f>G16*'Елка-маркет'!M30</f>
        <v>0</v>
      </c>
      <c r="K16" s="219">
        <v>1380</v>
      </c>
      <c r="L16" s="201"/>
    </row>
    <row r="17" spans="1:12" ht="15.75" x14ac:dyDescent="0.3">
      <c r="A17" s="165" t="s">
        <v>514</v>
      </c>
      <c r="B17" s="165">
        <v>210</v>
      </c>
      <c r="C17" s="222">
        <v>0.16</v>
      </c>
      <c r="D17" s="222">
        <v>0.16</v>
      </c>
      <c r="E17" s="222">
        <v>0.105</v>
      </c>
      <c r="F17" s="223">
        <v>5.2</v>
      </c>
      <c r="G17" s="166">
        <f t="shared" si="1"/>
        <v>2.6879999999999999E-3</v>
      </c>
      <c r="H17" s="217">
        <f>'Елка-маркет'!M31*K17</f>
        <v>0</v>
      </c>
      <c r="I17" s="218">
        <f>'Елка-маркет'!M31*'База елки'!F17</f>
        <v>0</v>
      </c>
      <c r="J17" s="218">
        <f>G17*'Елка-маркет'!M31</f>
        <v>0</v>
      </c>
      <c r="K17" s="219">
        <v>2200</v>
      </c>
      <c r="L17" s="201"/>
    </row>
    <row r="18" spans="1:12" ht="15.75" x14ac:dyDescent="0.3">
      <c r="A18" s="168" t="s">
        <v>393</v>
      </c>
      <c r="B18" s="168">
        <v>120</v>
      </c>
      <c r="C18" s="222">
        <v>0.8</v>
      </c>
      <c r="D18" s="222">
        <v>0.14000000000000001</v>
      </c>
      <c r="E18" s="222">
        <v>0.15</v>
      </c>
      <c r="F18" s="223">
        <v>1.92</v>
      </c>
      <c r="G18" s="167">
        <f t="shared" ref="G18:G42" si="2">C18*D18*E18</f>
        <v>1.6800000000000002E-2</v>
      </c>
      <c r="H18" s="217">
        <f>'Елка-маркет'!M33*K18</f>
        <v>0</v>
      </c>
      <c r="I18" s="218">
        <f>'Елка-маркет'!M33*'База елки'!F18</f>
        <v>0</v>
      </c>
      <c r="J18" s="218">
        <f>G18*'Елка-маркет'!M33</f>
        <v>0</v>
      </c>
      <c r="K18" s="219">
        <v>1420</v>
      </c>
    </row>
    <row r="19" spans="1:12" ht="15.75" x14ac:dyDescent="0.3">
      <c r="A19" s="168" t="s">
        <v>394</v>
      </c>
      <c r="B19" s="168">
        <v>150</v>
      </c>
      <c r="C19" s="222">
        <v>0.97</v>
      </c>
      <c r="D19" s="222">
        <v>0.16</v>
      </c>
      <c r="E19" s="222">
        <v>0.18</v>
      </c>
      <c r="F19" s="223">
        <v>2.68</v>
      </c>
      <c r="G19" s="167">
        <f t="shared" si="2"/>
        <v>2.7935999999999999E-2</v>
      </c>
      <c r="H19" s="217">
        <f>'Елка-маркет'!M34*K19</f>
        <v>0</v>
      </c>
      <c r="I19" s="218">
        <f>'Елка-маркет'!M34*'База елки'!F19</f>
        <v>0</v>
      </c>
      <c r="J19" s="218">
        <f>G19*'Елка-маркет'!M34</f>
        <v>0</v>
      </c>
      <c r="K19" s="219">
        <v>1940</v>
      </c>
    </row>
    <row r="20" spans="1:12" ht="15.75" x14ac:dyDescent="0.3">
      <c r="A20" s="168" t="s">
        <v>395</v>
      </c>
      <c r="B20" s="168">
        <v>180</v>
      </c>
      <c r="C20" s="222">
        <v>0.9</v>
      </c>
      <c r="D20" s="222">
        <v>0.18</v>
      </c>
      <c r="E20" s="222">
        <v>0.19</v>
      </c>
      <c r="F20" s="223">
        <v>3.37</v>
      </c>
      <c r="G20" s="167">
        <f t="shared" si="2"/>
        <v>3.0780000000000002E-2</v>
      </c>
      <c r="H20" s="217">
        <f>'Елка-маркет'!M35*K20</f>
        <v>0</v>
      </c>
      <c r="I20" s="218">
        <f>'Елка-маркет'!M35*'База елки'!F20</f>
        <v>0</v>
      </c>
      <c r="J20" s="218">
        <f>G20*'Елка-маркет'!M35</f>
        <v>0</v>
      </c>
      <c r="K20" s="219">
        <v>2300</v>
      </c>
    </row>
    <row r="21" spans="1:12" ht="15.75" x14ac:dyDescent="0.3">
      <c r="A21" s="165" t="s">
        <v>519</v>
      </c>
      <c r="B21" s="165">
        <v>120</v>
      </c>
      <c r="C21" s="222">
        <v>0.6</v>
      </c>
      <c r="D21" s="222">
        <v>0.12</v>
      </c>
      <c r="E21" s="222">
        <v>0.14000000000000001</v>
      </c>
      <c r="F21" s="223">
        <v>1.94</v>
      </c>
      <c r="G21" s="166">
        <f t="shared" si="2"/>
        <v>1.008E-2</v>
      </c>
      <c r="H21" s="217">
        <f>'Елка-маркет'!M36*K21</f>
        <v>0</v>
      </c>
      <c r="I21" s="218">
        <f>'Елка-маркет'!M36*'База елки'!F21</f>
        <v>0</v>
      </c>
      <c r="J21" s="218">
        <f>G21*'Елка-маркет'!M36</f>
        <v>0</v>
      </c>
      <c r="K21" s="219">
        <v>2340</v>
      </c>
    </row>
    <row r="22" spans="1:12" ht="15.75" x14ac:dyDescent="0.3">
      <c r="A22" s="165" t="s">
        <v>519</v>
      </c>
      <c r="B22" s="165">
        <v>150</v>
      </c>
      <c r="C22" s="222">
        <v>0.65</v>
      </c>
      <c r="D22" s="222">
        <v>0.16</v>
      </c>
      <c r="E22" s="222">
        <v>0.18</v>
      </c>
      <c r="F22" s="223">
        <v>3.14</v>
      </c>
      <c r="G22" s="166">
        <f t="shared" si="2"/>
        <v>1.8720000000000001E-2</v>
      </c>
      <c r="H22" s="217">
        <f>'Елка-маркет'!M37*K22</f>
        <v>0</v>
      </c>
      <c r="I22" s="218">
        <f>'Елка-маркет'!M37*'База елки'!F22</f>
        <v>0</v>
      </c>
      <c r="J22" s="218">
        <f>G22*'Елка-маркет'!M37</f>
        <v>0</v>
      </c>
      <c r="K22" s="219">
        <v>2600</v>
      </c>
    </row>
    <row r="23" spans="1:12" ht="15.75" x14ac:dyDescent="0.3">
      <c r="A23" s="165" t="s">
        <v>519</v>
      </c>
      <c r="B23" s="165">
        <v>180</v>
      </c>
      <c r="C23" s="222">
        <v>0.65</v>
      </c>
      <c r="D23" s="222">
        <v>0.18</v>
      </c>
      <c r="E23" s="222">
        <v>0.2</v>
      </c>
      <c r="F23" s="223">
        <v>4.42</v>
      </c>
      <c r="G23" s="166">
        <f t="shared" si="2"/>
        <v>2.3400000000000001E-2</v>
      </c>
      <c r="H23" s="217">
        <f>'Елка-маркет'!M38*K23</f>
        <v>0</v>
      </c>
      <c r="I23" s="218">
        <f>'Елка-маркет'!M38*'База елки'!F23</f>
        <v>0</v>
      </c>
      <c r="J23" s="218">
        <f>G23*'Елка-маркет'!M38</f>
        <v>0</v>
      </c>
      <c r="K23" s="219">
        <v>3200</v>
      </c>
    </row>
    <row r="24" spans="1:12" ht="15.75" x14ac:dyDescent="0.3">
      <c r="A24" s="165" t="s">
        <v>519</v>
      </c>
      <c r="B24" s="165">
        <v>210</v>
      </c>
      <c r="C24" s="222">
        <v>0.7</v>
      </c>
      <c r="D24" s="222">
        <v>0.22</v>
      </c>
      <c r="E24" s="222">
        <v>0.24</v>
      </c>
      <c r="F24" s="223">
        <v>6.51</v>
      </c>
      <c r="G24" s="166">
        <f t="shared" si="2"/>
        <v>3.696E-2</v>
      </c>
      <c r="H24" s="217">
        <f>'Елка-маркет'!M39*K24</f>
        <v>0</v>
      </c>
      <c r="I24" s="218">
        <f>'Елка-маркет'!M39*'База елки'!F24</f>
        <v>0</v>
      </c>
      <c r="J24" s="218">
        <f>G24*'Елка-маркет'!M39</f>
        <v>0</v>
      </c>
      <c r="K24" s="219">
        <v>3980</v>
      </c>
    </row>
    <row r="25" spans="1:12" ht="15.75" x14ac:dyDescent="0.3">
      <c r="A25" s="165" t="s">
        <v>519</v>
      </c>
      <c r="B25" s="165">
        <v>240</v>
      </c>
      <c r="C25" s="222">
        <v>0.85</v>
      </c>
      <c r="D25" s="222">
        <v>0.23</v>
      </c>
      <c r="E25" s="222">
        <v>0.25</v>
      </c>
      <c r="F25" s="223">
        <v>11</v>
      </c>
      <c r="G25" s="166">
        <f t="shared" si="2"/>
        <v>4.8875000000000002E-2</v>
      </c>
      <c r="H25" s="217">
        <f>'Елка-маркет'!M40*K25</f>
        <v>0</v>
      </c>
      <c r="I25" s="218">
        <f>'Елка-маркет'!M40*'База елки'!F25</f>
        <v>0</v>
      </c>
      <c r="J25" s="218">
        <f>G25*'Елка-маркет'!M40</f>
        <v>0</v>
      </c>
      <c r="K25" s="219">
        <v>5280</v>
      </c>
    </row>
    <row r="26" spans="1:12" ht="15.75" x14ac:dyDescent="0.3">
      <c r="A26" s="165" t="s">
        <v>521</v>
      </c>
      <c r="B26" s="165">
        <v>120</v>
      </c>
      <c r="C26" s="222">
        <v>0.8</v>
      </c>
      <c r="D26" s="222">
        <v>0.14000000000000001</v>
      </c>
      <c r="E26" s="222">
        <v>0.15</v>
      </c>
      <c r="F26" s="223">
        <v>2.02</v>
      </c>
      <c r="G26" s="166">
        <f t="shared" si="2"/>
        <v>1.6800000000000002E-2</v>
      </c>
      <c r="H26" s="217">
        <f>'Елка-маркет'!M41*K26</f>
        <v>0</v>
      </c>
      <c r="I26" s="218">
        <f>'Елка-маркет'!M41*'База елки'!F26</f>
        <v>0</v>
      </c>
      <c r="J26" s="218">
        <f>G26*'Елка-маркет'!M41</f>
        <v>0</v>
      </c>
      <c r="K26" s="219">
        <v>2080</v>
      </c>
    </row>
    <row r="27" spans="1:12" ht="15.75" x14ac:dyDescent="0.3">
      <c r="A27" s="165" t="s">
        <v>521</v>
      </c>
      <c r="B27" s="165">
        <v>150</v>
      </c>
      <c r="C27" s="222">
        <v>0.97</v>
      </c>
      <c r="D27" s="222">
        <v>0.16</v>
      </c>
      <c r="E27" s="222">
        <v>0.18</v>
      </c>
      <c r="F27" s="223">
        <v>2.78</v>
      </c>
      <c r="G27" s="166">
        <f t="shared" si="2"/>
        <v>2.7935999999999999E-2</v>
      </c>
      <c r="H27" s="217">
        <f>'Елка-маркет'!M42*K27</f>
        <v>0</v>
      </c>
      <c r="I27" s="218">
        <f>'Елка-маркет'!M42*'База елки'!F27</f>
        <v>0</v>
      </c>
      <c r="J27" s="218">
        <f>G27*'Елка-маркет'!M42</f>
        <v>0</v>
      </c>
      <c r="K27" s="219">
        <v>2560</v>
      </c>
    </row>
    <row r="28" spans="1:12" ht="15.75" x14ac:dyDescent="0.3">
      <c r="A28" s="165" t="s">
        <v>521</v>
      </c>
      <c r="B28" s="165">
        <v>180</v>
      </c>
      <c r="C28" s="222">
        <v>0.9</v>
      </c>
      <c r="D28" s="222">
        <v>0.18</v>
      </c>
      <c r="E28" s="222">
        <v>0.19</v>
      </c>
      <c r="F28" s="223">
        <v>3.52</v>
      </c>
      <c r="G28" s="166">
        <f t="shared" si="2"/>
        <v>3.0780000000000002E-2</v>
      </c>
      <c r="H28" s="217">
        <f>'Елка-маркет'!M43*K28</f>
        <v>0</v>
      </c>
      <c r="I28" s="218">
        <f>'Елка-маркет'!M43*'База елки'!F28</f>
        <v>0</v>
      </c>
      <c r="J28" s="218">
        <f>G28*'Елка-маркет'!M43</f>
        <v>0</v>
      </c>
      <c r="K28" s="219">
        <v>3200</v>
      </c>
    </row>
    <row r="29" spans="1:12" ht="15.75" x14ac:dyDescent="0.3">
      <c r="A29" s="168" t="s">
        <v>396</v>
      </c>
      <c r="B29" s="168">
        <v>60</v>
      </c>
      <c r="C29" s="222">
        <v>0.56999999999999995</v>
      </c>
      <c r="D29" s="222">
        <v>0.39</v>
      </c>
      <c r="E29" s="222">
        <v>0.28000000000000003</v>
      </c>
      <c r="F29" s="223">
        <v>6.6</v>
      </c>
      <c r="G29" s="167">
        <f t="shared" si="2"/>
        <v>6.2244000000000008E-2</v>
      </c>
      <c r="H29" s="217">
        <f>'Елка-маркет'!M124*K29</f>
        <v>0</v>
      </c>
      <c r="I29" s="218">
        <f>'Елка-маркет'!M124*'База елки'!F29</f>
        <v>0</v>
      </c>
      <c r="J29" s="218">
        <f>G29*'Елка-маркет'!M124</f>
        <v>0</v>
      </c>
      <c r="K29" s="220">
        <v>220</v>
      </c>
    </row>
    <row r="30" spans="1:12" ht="15.75" x14ac:dyDescent="0.3">
      <c r="A30" s="168" t="s">
        <v>397</v>
      </c>
      <c r="B30" s="168">
        <v>90</v>
      </c>
      <c r="C30" s="222">
        <v>0.82</v>
      </c>
      <c r="D30" s="222">
        <v>0.4</v>
      </c>
      <c r="E30" s="222">
        <v>0.36</v>
      </c>
      <c r="F30" s="224">
        <v>9.6999999999999993</v>
      </c>
      <c r="G30" s="163">
        <f t="shared" si="2"/>
        <v>0.11808</v>
      </c>
      <c r="H30" s="217">
        <f>'Елка-маркет'!M125*K30</f>
        <v>0</v>
      </c>
      <c r="I30" s="218">
        <f>'Елка-маркет'!M125*'База елки'!F30</f>
        <v>0</v>
      </c>
      <c r="J30" s="218">
        <f>G30*'Елка-маркет'!M125</f>
        <v>0</v>
      </c>
      <c r="K30" s="220">
        <v>260</v>
      </c>
    </row>
    <row r="31" spans="1:12" ht="15.75" x14ac:dyDescent="0.3">
      <c r="A31" s="168" t="s">
        <v>398</v>
      </c>
      <c r="B31" s="168">
        <v>120</v>
      </c>
      <c r="C31" s="222">
        <v>0.6</v>
      </c>
      <c r="D31" s="222">
        <v>0.12</v>
      </c>
      <c r="E31" s="222">
        <v>0.14000000000000001</v>
      </c>
      <c r="F31" s="223">
        <v>1.7</v>
      </c>
      <c r="G31" s="167">
        <f t="shared" si="2"/>
        <v>1.008E-2</v>
      </c>
      <c r="H31" s="217">
        <f>'Елка-маркет'!M126*K31</f>
        <v>0</v>
      </c>
      <c r="I31" s="218">
        <f>'Елка-маркет'!M126*'База елки'!F31</f>
        <v>0</v>
      </c>
      <c r="J31" s="218">
        <f>G31*'Елка-маркет'!M126</f>
        <v>0</v>
      </c>
      <c r="K31" s="220">
        <v>900</v>
      </c>
    </row>
    <row r="32" spans="1:12" ht="15.75" x14ac:dyDescent="0.3">
      <c r="A32" s="168" t="s">
        <v>399</v>
      </c>
      <c r="B32" s="168">
        <v>150</v>
      </c>
      <c r="C32" s="222">
        <v>0.65</v>
      </c>
      <c r="D32" s="222">
        <v>0.16</v>
      </c>
      <c r="E32" s="222">
        <v>0.18</v>
      </c>
      <c r="F32" s="223">
        <v>2.4</v>
      </c>
      <c r="G32" s="167">
        <f t="shared" si="2"/>
        <v>1.8720000000000001E-2</v>
      </c>
      <c r="H32" s="217">
        <f>'Елка-маркет'!M127*K32</f>
        <v>0</v>
      </c>
      <c r="I32" s="218">
        <f>'Елка-маркет'!M127*'База елки'!F32</f>
        <v>0</v>
      </c>
      <c r="J32" s="218">
        <f>G32*'Елка-маркет'!M127</f>
        <v>0</v>
      </c>
      <c r="K32" s="220">
        <v>1160</v>
      </c>
    </row>
    <row r="33" spans="1:11" ht="15.75" x14ac:dyDescent="0.3">
      <c r="A33" s="168" t="s">
        <v>400</v>
      </c>
      <c r="B33" s="168">
        <v>180</v>
      </c>
      <c r="C33" s="222">
        <v>0.65</v>
      </c>
      <c r="D33" s="222">
        <v>0.18</v>
      </c>
      <c r="E33" s="222">
        <v>0.2</v>
      </c>
      <c r="F33" s="223">
        <v>4</v>
      </c>
      <c r="G33" s="167">
        <f t="shared" si="2"/>
        <v>2.3400000000000001E-2</v>
      </c>
      <c r="H33" s="217">
        <f>'Елка-маркет'!M128*K33</f>
        <v>0</v>
      </c>
      <c r="I33" s="218">
        <f>'Елка-маркет'!M128*'База елки'!F33</f>
        <v>0</v>
      </c>
      <c r="J33" s="218">
        <f>G33*'Елка-маркет'!M128</f>
        <v>0</v>
      </c>
      <c r="K33" s="220">
        <v>1560</v>
      </c>
    </row>
    <row r="34" spans="1:11" ht="15.75" x14ac:dyDescent="0.3">
      <c r="A34" s="168" t="s">
        <v>401</v>
      </c>
      <c r="B34" s="168">
        <v>210</v>
      </c>
      <c r="C34" s="222">
        <v>0.7</v>
      </c>
      <c r="D34" s="222">
        <v>0.22</v>
      </c>
      <c r="E34" s="222">
        <v>0.24</v>
      </c>
      <c r="F34" s="223">
        <v>5.3</v>
      </c>
      <c r="G34" s="167">
        <f t="shared" si="2"/>
        <v>3.696E-2</v>
      </c>
      <c r="H34" s="217">
        <f>'Елка-маркет'!M129*K34</f>
        <v>0</v>
      </c>
      <c r="I34" s="218">
        <f>'Елка-маркет'!M129*'База елки'!F34</f>
        <v>0</v>
      </c>
      <c r="J34" s="218">
        <f>G34*'Елка-маркет'!M129</f>
        <v>0</v>
      </c>
      <c r="K34" s="220">
        <v>2320</v>
      </c>
    </row>
    <row r="35" spans="1:11" ht="15.75" x14ac:dyDescent="0.3">
      <c r="A35" s="165" t="s">
        <v>522</v>
      </c>
      <c r="B35" s="165">
        <v>120</v>
      </c>
      <c r="C35" s="222">
        <v>0.6</v>
      </c>
      <c r="D35" s="222">
        <v>0.12</v>
      </c>
      <c r="E35" s="222">
        <v>0.14000000000000001</v>
      </c>
      <c r="F35" s="223">
        <v>1.69</v>
      </c>
      <c r="G35" s="166">
        <f t="shared" si="2"/>
        <v>1.008E-2</v>
      </c>
      <c r="H35" s="217">
        <f>'Елка-маркет'!M44*K35</f>
        <v>0</v>
      </c>
      <c r="I35" s="218">
        <f>'Елка-маркет'!M44*'База елки'!F35</f>
        <v>0</v>
      </c>
      <c r="J35" s="218">
        <f>G35*'Елка-маркет'!M44</f>
        <v>0</v>
      </c>
      <c r="K35" s="219">
        <v>740</v>
      </c>
    </row>
    <row r="36" spans="1:11" ht="15.75" x14ac:dyDescent="0.3">
      <c r="A36" s="165" t="s">
        <v>522</v>
      </c>
      <c r="B36" s="165">
        <v>150</v>
      </c>
      <c r="C36" s="222">
        <v>0.65</v>
      </c>
      <c r="D36" s="222">
        <v>0.16</v>
      </c>
      <c r="E36" s="222">
        <v>0.18</v>
      </c>
      <c r="F36" s="223">
        <v>2.39</v>
      </c>
      <c r="G36" s="166">
        <f t="shared" si="2"/>
        <v>1.8720000000000001E-2</v>
      </c>
      <c r="H36" s="217">
        <f>'Елка-маркет'!M45*K36</f>
        <v>0</v>
      </c>
      <c r="I36" s="218">
        <f>'Елка-маркет'!M45*'База елки'!F36</f>
        <v>0</v>
      </c>
      <c r="J36" s="218">
        <f>G36*'Елка-маркет'!M45</f>
        <v>0</v>
      </c>
      <c r="K36" s="219">
        <v>1000</v>
      </c>
    </row>
    <row r="37" spans="1:11" ht="15.75" x14ac:dyDescent="0.3">
      <c r="A37" s="165" t="s">
        <v>522</v>
      </c>
      <c r="B37" s="165">
        <v>180</v>
      </c>
      <c r="C37" s="222">
        <v>0.65</v>
      </c>
      <c r="D37" s="222">
        <v>0.18</v>
      </c>
      <c r="E37" s="222">
        <v>0.2</v>
      </c>
      <c r="F37" s="223">
        <v>4.18</v>
      </c>
      <c r="G37" s="166">
        <f t="shared" si="2"/>
        <v>2.3400000000000001E-2</v>
      </c>
      <c r="H37" s="217">
        <f>'Елка-маркет'!M46*K37</f>
        <v>0</v>
      </c>
      <c r="I37" s="218">
        <f>'Елка-маркет'!M46*'База елки'!F37</f>
        <v>0</v>
      </c>
      <c r="J37" s="218">
        <f>G37*'Елка-маркет'!M46</f>
        <v>0</v>
      </c>
      <c r="K37" s="219">
        <v>1420</v>
      </c>
    </row>
    <row r="38" spans="1:11" ht="15.75" x14ac:dyDescent="0.3">
      <c r="A38" s="165" t="s">
        <v>522</v>
      </c>
      <c r="B38" s="165">
        <v>210</v>
      </c>
      <c r="C38" s="222">
        <v>0.7</v>
      </c>
      <c r="D38" s="222">
        <v>0.22</v>
      </c>
      <c r="E38" s="222">
        <v>0.24</v>
      </c>
      <c r="F38" s="223">
        <v>5.37</v>
      </c>
      <c r="G38" s="166">
        <f t="shared" si="2"/>
        <v>3.696E-2</v>
      </c>
      <c r="H38" s="217">
        <f>'Елка-маркет'!M47*K38</f>
        <v>0</v>
      </c>
      <c r="I38" s="218">
        <f>'Елка-маркет'!M47*'База елки'!F38</f>
        <v>0</v>
      </c>
      <c r="J38" s="218">
        <f>G38*'Елка-маркет'!M47</f>
        <v>0</v>
      </c>
      <c r="K38" s="219">
        <v>2120</v>
      </c>
    </row>
    <row r="39" spans="1:11" ht="15.75" x14ac:dyDescent="0.3">
      <c r="A39" s="165" t="s">
        <v>523</v>
      </c>
      <c r="B39" s="165">
        <v>120</v>
      </c>
      <c r="C39" s="222">
        <v>0.65</v>
      </c>
      <c r="D39" s="222">
        <v>0.16</v>
      </c>
      <c r="E39" s="222">
        <v>0.18</v>
      </c>
      <c r="F39" s="223">
        <v>2.61</v>
      </c>
      <c r="G39" s="166">
        <f t="shared" si="2"/>
        <v>1.8720000000000001E-2</v>
      </c>
      <c r="H39" s="217">
        <f>'Елка-маркет'!M48*K39</f>
        <v>0</v>
      </c>
      <c r="I39" s="218">
        <f>'Елка-маркет'!M48*'База елки'!F39</f>
        <v>0</v>
      </c>
      <c r="J39" s="218">
        <f>G39*'Елка-маркет'!M48</f>
        <v>0</v>
      </c>
      <c r="K39" s="219">
        <v>1640</v>
      </c>
    </row>
    <row r="40" spans="1:11" ht="15.75" x14ac:dyDescent="0.3">
      <c r="A40" s="165" t="s">
        <v>523</v>
      </c>
      <c r="B40" s="165">
        <v>150</v>
      </c>
      <c r="C40" s="222">
        <v>0.65</v>
      </c>
      <c r="D40" s="222">
        <v>0.18</v>
      </c>
      <c r="E40" s="222">
        <v>0.2</v>
      </c>
      <c r="F40" s="223">
        <v>3.4</v>
      </c>
      <c r="G40" s="166">
        <f t="shared" si="2"/>
        <v>2.3400000000000001E-2</v>
      </c>
      <c r="H40" s="217">
        <f>'Елка-маркет'!M49*K40</f>
        <v>0</v>
      </c>
      <c r="I40" s="218">
        <f>'Елка-маркет'!M49*'База елки'!F40</f>
        <v>0</v>
      </c>
      <c r="J40" s="218">
        <f>G40*'Елка-маркет'!M49</f>
        <v>0</v>
      </c>
      <c r="K40" s="219">
        <v>2080</v>
      </c>
    </row>
    <row r="41" spans="1:11" ht="15.75" x14ac:dyDescent="0.3">
      <c r="A41" s="165" t="s">
        <v>523</v>
      </c>
      <c r="B41" s="165">
        <v>180</v>
      </c>
      <c r="C41" s="222">
        <v>0.7</v>
      </c>
      <c r="D41" s="222">
        <v>0.22</v>
      </c>
      <c r="E41" s="222">
        <v>0.24</v>
      </c>
      <c r="F41" s="223">
        <v>6.07</v>
      </c>
      <c r="G41" s="166">
        <f t="shared" si="2"/>
        <v>3.696E-2</v>
      </c>
      <c r="H41" s="217">
        <f>'Елка-маркет'!M50*K41</f>
        <v>0</v>
      </c>
      <c r="I41" s="218">
        <f>'Елка-маркет'!M50*'База елки'!F41</f>
        <v>0</v>
      </c>
      <c r="J41" s="218">
        <f>G41*'Елка-маркет'!M50</f>
        <v>0</v>
      </c>
      <c r="K41" s="219">
        <v>2940</v>
      </c>
    </row>
    <row r="42" spans="1:11" ht="15.75" x14ac:dyDescent="0.3">
      <c r="A42" s="165" t="s">
        <v>523</v>
      </c>
      <c r="B42" s="165">
        <v>210</v>
      </c>
      <c r="C42" s="222">
        <v>0.85</v>
      </c>
      <c r="D42" s="222">
        <v>0.23</v>
      </c>
      <c r="E42" s="222">
        <v>0.25</v>
      </c>
      <c r="F42" s="223">
        <v>8.39</v>
      </c>
      <c r="G42" s="166">
        <f t="shared" si="2"/>
        <v>4.8875000000000002E-2</v>
      </c>
      <c r="H42" s="217">
        <f>'Елка-маркет'!M105*K42</f>
        <v>0</v>
      </c>
      <c r="I42" s="218">
        <f>'Елка-маркет'!M105*'База елки'!F42</f>
        <v>0</v>
      </c>
      <c r="J42" s="218">
        <f>G42*'Елка-маркет'!M105</f>
        <v>0</v>
      </c>
      <c r="K42" s="219">
        <v>3600</v>
      </c>
    </row>
    <row r="43" spans="1:11" ht="15.75" x14ac:dyDescent="0.3">
      <c r="A43" s="165" t="s">
        <v>460</v>
      </c>
      <c r="B43" s="165">
        <v>130</v>
      </c>
      <c r="C43" s="222"/>
      <c r="D43" s="222"/>
      <c r="E43" s="222"/>
      <c r="F43" s="223"/>
      <c r="G43" s="166">
        <f t="shared" ref="G43:G55" si="3">C43*D43*E43</f>
        <v>0</v>
      </c>
      <c r="H43" s="217">
        <f>'Елка-маркет'!M106*K43</f>
        <v>0</v>
      </c>
      <c r="I43" s="218">
        <f>'Елка-маркет'!M106*'База елки'!F43</f>
        <v>0</v>
      </c>
      <c r="J43" s="218">
        <f>G43*'Елка-маркет'!M106</f>
        <v>0</v>
      </c>
      <c r="K43" s="219">
        <v>900</v>
      </c>
    </row>
    <row r="44" spans="1:11" ht="15.75" x14ac:dyDescent="0.3">
      <c r="A44" s="165" t="s">
        <v>461</v>
      </c>
      <c r="B44" s="165">
        <v>150</v>
      </c>
      <c r="C44" s="222"/>
      <c r="D44" s="222"/>
      <c r="E44" s="222"/>
      <c r="F44" s="223"/>
      <c r="G44" s="166">
        <f t="shared" si="3"/>
        <v>0</v>
      </c>
      <c r="H44" s="217">
        <f>'Елка-маркет'!M107*K44</f>
        <v>0</v>
      </c>
      <c r="I44" s="218">
        <f>'Елка-маркет'!M107*'База елки'!F44</f>
        <v>0</v>
      </c>
      <c r="J44" s="218">
        <f>G44*'Елка-маркет'!M107</f>
        <v>0</v>
      </c>
      <c r="K44" s="219">
        <v>1240</v>
      </c>
    </row>
    <row r="45" spans="1:11" ht="15.75" x14ac:dyDescent="0.3">
      <c r="A45" s="165" t="s">
        <v>462</v>
      </c>
      <c r="B45" s="165">
        <v>180</v>
      </c>
      <c r="C45" s="222"/>
      <c r="D45" s="222"/>
      <c r="E45" s="222"/>
      <c r="F45" s="223"/>
      <c r="G45" s="166">
        <f t="shared" si="3"/>
        <v>0</v>
      </c>
      <c r="H45" s="217">
        <f>'Елка-маркет'!M108*K45</f>
        <v>0</v>
      </c>
      <c r="I45" s="218">
        <f>'Елка-маркет'!M108*'База елки'!F45</f>
        <v>0</v>
      </c>
      <c r="J45" s="218">
        <f>G45*'Елка-маркет'!M108</f>
        <v>0</v>
      </c>
      <c r="K45" s="219">
        <v>1680</v>
      </c>
    </row>
    <row r="46" spans="1:11" ht="15.75" x14ac:dyDescent="0.3">
      <c r="A46" s="165" t="s">
        <v>463</v>
      </c>
      <c r="B46" s="165">
        <v>210</v>
      </c>
      <c r="C46" s="222"/>
      <c r="D46" s="222"/>
      <c r="E46" s="222"/>
      <c r="F46" s="223"/>
      <c r="G46" s="166">
        <f t="shared" si="3"/>
        <v>0</v>
      </c>
      <c r="H46" s="217">
        <f>'Елка-маркет'!M109*K46</f>
        <v>0</v>
      </c>
      <c r="I46" s="218">
        <f>'Елка-маркет'!M109*'База елки'!F46</f>
        <v>0</v>
      </c>
      <c r="J46" s="218">
        <f>G46*'Елка-маркет'!M109</f>
        <v>0</v>
      </c>
      <c r="K46" s="219">
        <v>2300</v>
      </c>
    </row>
    <row r="47" spans="1:11" ht="15.75" x14ac:dyDescent="0.3">
      <c r="A47" t="s">
        <v>464</v>
      </c>
      <c r="B47" s="165">
        <v>100</v>
      </c>
      <c r="C47" s="222">
        <v>0.15</v>
      </c>
      <c r="D47" s="222">
        <v>0.15</v>
      </c>
      <c r="E47" s="222">
        <v>0.82</v>
      </c>
      <c r="F47" s="223">
        <v>2.2999999999999998</v>
      </c>
      <c r="G47" s="166">
        <f t="shared" si="3"/>
        <v>1.8449999999999998E-2</v>
      </c>
      <c r="H47" s="217">
        <f>'Елка-маркет'!M110*K47</f>
        <v>0</v>
      </c>
      <c r="I47" s="218">
        <f>'Елка-маркет'!M110*'База елки'!F47</f>
        <v>0</v>
      </c>
      <c r="J47" s="218">
        <f>G47*'Елка-маркет'!M110</f>
        <v>0</v>
      </c>
      <c r="K47" s="220">
        <v>780</v>
      </c>
    </row>
    <row r="48" spans="1:11" ht="15.75" x14ac:dyDescent="0.3">
      <c r="A48" t="s">
        <v>465</v>
      </c>
      <c r="B48" s="165">
        <v>140</v>
      </c>
      <c r="C48" s="222">
        <v>0.19</v>
      </c>
      <c r="D48" s="222">
        <v>0.19</v>
      </c>
      <c r="E48" s="222">
        <v>0.82</v>
      </c>
      <c r="F48" s="223">
        <v>2.8</v>
      </c>
      <c r="G48" s="166">
        <f t="shared" si="3"/>
        <v>2.9602E-2</v>
      </c>
      <c r="H48" s="217">
        <f>'Елка-маркет'!M111*K48</f>
        <v>0</v>
      </c>
      <c r="I48" s="218">
        <f>'Елка-маркет'!M111*'База елки'!F48</f>
        <v>0</v>
      </c>
      <c r="J48" s="218">
        <f>G48*'Елка-маркет'!M111</f>
        <v>0</v>
      </c>
      <c r="K48" s="220">
        <v>1300</v>
      </c>
    </row>
    <row r="49" spans="1:11" ht="15.75" x14ac:dyDescent="0.3">
      <c r="A49" t="s">
        <v>12</v>
      </c>
      <c r="B49" s="165">
        <v>160</v>
      </c>
      <c r="C49" s="222">
        <v>0.2</v>
      </c>
      <c r="D49" s="222">
        <v>0.2</v>
      </c>
      <c r="E49" s="222">
        <v>0.95</v>
      </c>
      <c r="F49" s="223">
        <v>3.6</v>
      </c>
      <c r="G49" s="166">
        <f t="shared" si="3"/>
        <v>3.8000000000000006E-2</v>
      </c>
      <c r="H49" s="217">
        <f>'Елка-маркет'!M112*K49</f>
        <v>0</v>
      </c>
      <c r="I49" s="218">
        <f>'Елка-маркет'!M112*'База елки'!F49</f>
        <v>0</v>
      </c>
      <c r="J49" s="218">
        <f>G49*'Елка-маркет'!M112</f>
        <v>0</v>
      </c>
      <c r="K49" s="220">
        <v>1740</v>
      </c>
    </row>
    <row r="50" spans="1:11" ht="15.75" x14ac:dyDescent="0.3">
      <c r="A50" t="s">
        <v>14</v>
      </c>
      <c r="B50" s="165">
        <v>190</v>
      </c>
      <c r="C50" s="222">
        <v>0.22</v>
      </c>
      <c r="D50" s="222">
        <v>0.22</v>
      </c>
      <c r="E50" s="222">
        <v>1.1499999999999999</v>
      </c>
      <c r="F50" s="223">
        <v>5.3</v>
      </c>
      <c r="G50" s="166">
        <f t="shared" si="3"/>
        <v>5.5659999999999994E-2</v>
      </c>
      <c r="H50" s="217">
        <f>'Елка-маркет'!M113*K50</f>
        <v>0</v>
      </c>
      <c r="I50" s="218">
        <f>'Елка-маркет'!M113*'База елки'!F50</f>
        <v>0</v>
      </c>
      <c r="J50" s="218">
        <f>G50*'Елка-маркет'!M113</f>
        <v>0</v>
      </c>
      <c r="K50" s="220">
        <v>2120</v>
      </c>
    </row>
    <row r="51" spans="1:11" ht="15.75" x14ac:dyDescent="0.3">
      <c r="A51" t="s">
        <v>16</v>
      </c>
      <c r="B51" s="165">
        <v>220</v>
      </c>
      <c r="C51" s="222">
        <v>0.25</v>
      </c>
      <c r="D51" s="222">
        <v>0.25</v>
      </c>
      <c r="E51" s="222">
        <v>1.35</v>
      </c>
      <c r="F51" s="223">
        <v>8.4</v>
      </c>
      <c r="G51" s="166">
        <f t="shared" si="3"/>
        <v>8.4375000000000006E-2</v>
      </c>
      <c r="H51" s="217">
        <f>'Елка-маркет'!M130*K51</f>
        <v>0</v>
      </c>
      <c r="I51" s="218">
        <f>'Елка-маркет'!M130*'База елки'!F51</f>
        <v>0</v>
      </c>
      <c r="J51" s="218">
        <f>G51*'Елка-маркет'!M130</f>
        <v>0</v>
      </c>
      <c r="K51" s="220">
        <v>3420</v>
      </c>
    </row>
    <row r="52" spans="1:11" ht="15.75" x14ac:dyDescent="0.3">
      <c r="A52" t="s">
        <v>18</v>
      </c>
      <c r="B52" s="165">
        <v>250</v>
      </c>
      <c r="C52" s="222">
        <v>0.26</v>
      </c>
      <c r="D52" s="222">
        <v>0.26</v>
      </c>
      <c r="E52" s="222">
        <v>1.45</v>
      </c>
      <c r="F52" s="223">
        <v>10.9</v>
      </c>
      <c r="G52" s="166">
        <f t="shared" si="3"/>
        <v>9.802000000000001E-2</v>
      </c>
      <c r="H52" s="217">
        <f>'Елка-маркет'!M131*K52</f>
        <v>0</v>
      </c>
      <c r="I52" s="218">
        <f>'Елка-маркет'!M131*'База елки'!F52</f>
        <v>0</v>
      </c>
      <c r="J52" s="218">
        <f>G52*'Елка-маркет'!M131</f>
        <v>0</v>
      </c>
      <c r="K52" s="220">
        <v>4140</v>
      </c>
    </row>
    <row r="53" spans="1:11" ht="15.75" x14ac:dyDescent="0.3">
      <c r="A53" t="s">
        <v>466</v>
      </c>
      <c r="B53" s="165">
        <v>140</v>
      </c>
      <c r="C53" s="222">
        <v>0.95</v>
      </c>
      <c r="D53" s="222">
        <v>0.2</v>
      </c>
      <c r="E53" s="222">
        <v>0.2</v>
      </c>
      <c r="F53" s="223">
        <v>4.5999999999999996</v>
      </c>
      <c r="G53" s="166">
        <f t="shared" si="3"/>
        <v>3.8000000000000006E-2</v>
      </c>
      <c r="H53" s="217">
        <f>'Елка-маркет'!M132*K53</f>
        <v>0</v>
      </c>
      <c r="I53" s="218">
        <f>'Елка-маркет'!M132*'База елки'!F53</f>
        <v>0</v>
      </c>
      <c r="J53" s="218">
        <f>G53*'Елка-маркет'!M132</f>
        <v>0</v>
      </c>
      <c r="K53" s="220">
        <v>1760</v>
      </c>
    </row>
    <row r="54" spans="1:11" ht="15.75" x14ac:dyDescent="0.3">
      <c r="A54" t="s">
        <v>467</v>
      </c>
      <c r="B54" s="165">
        <v>180</v>
      </c>
      <c r="C54" s="222">
        <v>1.1499999999999999</v>
      </c>
      <c r="D54" s="222">
        <v>0.22</v>
      </c>
      <c r="E54" s="222">
        <v>0.22</v>
      </c>
      <c r="F54" s="223">
        <v>5.3</v>
      </c>
      <c r="G54" s="166">
        <f t="shared" si="3"/>
        <v>5.5660000000000001E-2</v>
      </c>
      <c r="H54" s="217">
        <f>'Елка-маркет'!M133*K54</f>
        <v>0</v>
      </c>
      <c r="I54" s="218">
        <f>'Елка-маркет'!M41*'База елки'!F54</f>
        <v>0</v>
      </c>
      <c r="J54" s="218">
        <f>G54*'Елка-маркет'!M41</f>
        <v>0</v>
      </c>
      <c r="K54" s="220">
        <v>2460</v>
      </c>
    </row>
    <row r="55" spans="1:11" ht="15.75" x14ac:dyDescent="0.3">
      <c r="A55" t="s">
        <v>468</v>
      </c>
      <c r="B55" s="165">
        <v>210</v>
      </c>
      <c r="C55" s="222">
        <v>1.35</v>
      </c>
      <c r="D55" s="222">
        <v>0.25</v>
      </c>
      <c r="E55" s="222">
        <v>0.25</v>
      </c>
      <c r="F55" s="223">
        <v>8.25</v>
      </c>
      <c r="G55" s="166">
        <f t="shared" si="3"/>
        <v>8.4375000000000006E-2</v>
      </c>
      <c r="H55" s="217">
        <f>'Елка-маркет'!M134*K55</f>
        <v>0</v>
      </c>
      <c r="I55" s="218">
        <f>'Елка-маркет'!M105*'База елки'!F55</f>
        <v>0</v>
      </c>
      <c r="J55" s="218">
        <f>G55*'Елка-маркет'!M105</f>
        <v>0</v>
      </c>
      <c r="K55" s="220">
        <v>3240</v>
      </c>
    </row>
    <row r="56" spans="1:11" ht="15.75" x14ac:dyDescent="0.3">
      <c r="A56" s="168" t="s">
        <v>402</v>
      </c>
      <c r="B56" s="168">
        <v>100</v>
      </c>
      <c r="C56" s="222">
        <v>0.82</v>
      </c>
      <c r="D56" s="222">
        <v>0.15</v>
      </c>
      <c r="E56" s="222">
        <v>0.15</v>
      </c>
      <c r="F56" s="223">
        <v>2.2999999999999998</v>
      </c>
      <c r="G56" s="167">
        <f t="shared" ref="G56:G62" si="4">C56*D56*E56</f>
        <v>1.8449999999999998E-2</v>
      </c>
      <c r="H56" s="217">
        <f>'Елка-маркет'!M167*K56</f>
        <v>0</v>
      </c>
      <c r="I56" s="218">
        <f>'Елка-маркет'!M167*'База елки'!F56</f>
        <v>0</v>
      </c>
      <c r="J56" s="218">
        <f>G56*'Елка-маркет'!M167</f>
        <v>0</v>
      </c>
      <c r="K56" s="220">
        <v>1020</v>
      </c>
    </row>
    <row r="57" spans="1:11" ht="15.75" x14ac:dyDescent="0.3">
      <c r="A57" s="168" t="s">
        <v>403</v>
      </c>
      <c r="B57" s="168">
        <v>130</v>
      </c>
      <c r="C57" s="222">
        <v>0.82</v>
      </c>
      <c r="D57" s="222">
        <v>0.19</v>
      </c>
      <c r="E57" s="222">
        <v>0.19</v>
      </c>
      <c r="F57" s="223">
        <v>2.8</v>
      </c>
      <c r="G57" s="167">
        <f t="shared" si="4"/>
        <v>2.9602E-2</v>
      </c>
      <c r="H57" s="217">
        <f>'Елка-маркет'!M168*K57</f>
        <v>0</v>
      </c>
      <c r="I57" s="218">
        <f>'Елка-маркет'!M168*'База елки'!F57</f>
        <v>0</v>
      </c>
      <c r="J57" s="218">
        <f>G57*'Елка-маркет'!M168</f>
        <v>0</v>
      </c>
      <c r="K57" s="220">
        <v>1300</v>
      </c>
    </row>
    <row r="58" spans="1:11" ht="15.75" x14ac:dyDescent="0.3">
      <c r="A58" s="168" t="s">
        <v>404</v>
      </c>
      <c r="B58" s="168">
        <v>150</v>
      </c>
      <c r="C58" s="222">
        <v>0.95</v>
      </c>
      <c r="D58" s="222">
        <v>0.2</v>
      </c>
      <c r="E58" s="222">
        <v>0.2</v>
      </c>
      <c r="F58" s="223">
        <v>3.6</v>
      </c>
      <c r="G58" s="167">
        <f t="shared" si="4"/>
        <v>3.8000000000000006E-2</v>
      </c>
      <c r="H58" s="217">
        <f>'Елка-маркет'!M169*K58</f>
        <v>0</v>
      </c>
      <c r="I58" s="218">
        <f>'Елка-маркет'!M169*'База елки'!F58</f>
        <v>0</v>
      </c>
      <c r="J58" s="218">
        <f>G58*'Елка-маркет'!M169</f>
        <v>0</v>
      </c>
      <c r="K58" s="220">
        <v>1820</v>
      </c>
    </row>
    <row r="59" spans="1:11" ht="15.75" x14ac:dyDescent="0.3">
      <c r="A59" s="168" t="s">
        <v>405</v>
      </c>
      <c r="B59" s="168">
        <v>180</v>
      </c>
      <c r="C59" s="222">
        <v>1.1499999999999999</v>
      </c>
      <c r="D59" s="222">
        <v>0.22</v>
      </c>
      <c r="E59" s="222">
        <v>0.22</v>
      </c>
      <c r="F59" s="223">
        <v>5.3</v>
      </c>
      <c r="G59" s="167">
        <f t="shared" si="4"/>
        <v>5.5660000000000001E-2</v>
      </c>
      <c r="H59" s="217">
        <f>'Елка-маркет'!M170*K59</f>
        <v>0</v>
      </c>
      <c r="I59" s="218">
        <f>'Елка-маркет'!M170*'База елки'!F59</f>
        <v>0</v>
      </c>
      <c r="J59" s="218">
        <f>G59*'Елка-маркет'!M170</f>
        <v>0</v>
      </c>
      <c r="K59" s="220">
        <v>2680</v>
      </c>
    </row>
    <row r="60" spans="1:11" ht="15.75" x14ac:dyDescent="0.3">
      <c r="A60" s="168" t="s">
        <v>406</v>
      </c>
      <c r="B60" s="168">
        <v>220</v>
      </c>
      <c r="C60" s="222">
        <v>1.35</v>
      </c>
      <c r="D60" s="222">
        <v>0.25</v>
      </c>
      <c r="E60" s="222">
        <v>0.25</v>
      </c>
      <c r="F60" s="223">
        <v>8.5</v>
      </c>
      <c r="G60" s="167">
        <f t="shared" si="4"/>
        <v>8.4375000000000006E-2</v>
      </c>
      <c r="H60" s="217">
        <f>'Елка-маркет'!M171*K60</f>
        <v>0</v>
      </c>
      <c r="I60" s="218">
        <f>'Елка-маркет'!M171*'База елки'!F60</f>
        <v>0</v>
      </c>
      <c r="J60" s="218">
        <f>G60*'Елка-маркет'!M171</f>
        <v>0</v>
      </c>
      <c r="K60" s="220">
        <v>3780</v>
      </c>
    </row>
    <row r="61" spans="1:11" ht="15.75" x14ac:dyDescent="0.3">
      <c r="A61" s="168" t="s">
        <v>407</v>
      </c>
      <c r="B61" s="168">
        <v>250</v>
      </c>
      <c r="C61" s="222">
        <v>1.45</v>
      </c>
      <c r="D61" s="222">
        <v>0.26</v>
      </c>
      <c r="E61" s="222">
        <v>0.26</v>
      </c>
      <c r="F61" s="223">
        <v>11</v>
      </c>
      <c r="G61" s="167">
        <f t="shared" si="4"/>
        <v>9.802000000000001E-2</v>
      </c>
      <c r="H61" s="217">
        <f>'Елка-маркет'!M172*K61</f>
        <v>0</v>
      </c>
      <c r="I61" s="218">
        <f>'Елка-маркет'!M172*'База елки'!F61</f>
        <v>0</v>
      </c>
      <c r="J61" s="218">
        <f>G61*'Елка-маркет'!M172</f>
        <v>0</v>
      </c>
      <c r="K61" s="220">
        <v>5200</v>
      </c>
    </row>
    <row r="62" spans="1:11" ht="15.75" x14ac:dyDescent="0.3">
      <c r="A62" s="168" t="s">
        <v>408</v>
      </c>
      <c r="B62" s="168">
        <v>400</v>
      </c>
      <c r="C62" s="222">
        <v>0.33</v>
      </c>
      <c r="D62" s="222">
        <v>0.33</v>
      </c>
      <c r="E62" s="222">
        <v>1.4</v>
      </c>
      <c r="F62" s="222">
        <v>10.9</v>
      </c>
      <c r="G62" s="167">
        <f t="shared" si="4"/>
        <v>0.15246000000000001</v>
      </c>
      <c r="H62" s="217">
        <f>'Елка-маркет'!M174*K62</f>
        <v>0</v>
      </c>
      <c r="I62" s="218">
        <f>'Елка-маркет'!M174*'База елки'!F62</f>
        <v>0</v>
      </c>
      <c r="J62" s="218">
        <f>G62*'Елка-маркет'!M174</f>
        <v>0</v>
      </c>
      <c r="K62" s="220">
        <v>26060</v>
      </c>
    </row>
    <row r="63" spans="1:11" ht="15.75" x14ac:dyDescent="0.3">
      <c r="A63" t="s">
        <v>469</v>
      </c>
      <c r="B63" s="168">
        <v>100</v>
      </c>
      <c r="C63" s="222"/>
      <c r="D63" s="222"/>
      <c r="E63" s="222"/>
      <c r="F63" s="222"/>
      <c r="G63" s="167">
        <f t="shared" ref="G63:G67" si="5">C63*D63*E63</f>
        <v>0</v>
      </c>
      <c r="H63" s="217">
        <f>'Елка-маркет'!M175*K63</f>
        <v>0</v>
      </c>
      <c r="I63" s="218">
        <f>'Елка-маркет'!M175*'База елки'!F63</f>
        <v>0</v>
      </c>
      <c r="J63" s="218">
        <f>G63*'Елка-маркет'!M175</f>
        <v>0</v>
      </c>
      <c r="K63" s="220">
        <v>1080</v>
      </c>
    </row>
    <row r="64" spans="1:11" ht="15.75" x14ac:dyDescent="0.3">
      <c r="A64" t="s">
        <v>470</v>
      </c>
      <c r="B64" s="168">
        <v>150</v>
      </c>
      <c r="C64" s="222"/>
      <c r="D64" s="222"/>
      <c r="E64" s="222"/>
      <c r="F64" s="222"/>
      <c r="G64" s="167">
        <f t="shared" si="5"/>
        <v>0</v>
      </c>
      <c r="H64" s="217">
        <f>'Елка-маркет'!M176*K64</f>
        <v>0</v>
      </c>
      <c r="I64" s="218">
        <f>'Елка-маркет'!M176*'База елки'!F64</f>
        <v>0</v>
      </c>
      <c r="J64" s="218">
        <f>G64*'Елка-маркет'!M176</f>
        <v>0</v>
      </c>
      <c r="K64" s="220">
        <v>2420</v>
      </c>
    </row>
    <row r="65" spans="1:26" ht="15.75" x14ac:dyDescent="0.3">
      <c r="A65" t="s">
        <v>471</v>
      </c>
      <c r="B65" s="168">
        <v>180</v>
      </c>
      <c r="C65" s="222"/>
      <c r="D65" s="222"/>
      <c r="E65" s="222"/>
      <c r="F65" s="222"/>
      <c r="G65" s="167">
        <f t="shared" si="5"/>
        <v>0</v>
      </c>
      <c r="H65" s="217">
        <f>'Елка-маркет'!M177*K65</f>
        <v>0</v>
      </c>
      <c r="I65" s="218">
        <f>'Елка-маркет'!M177*'База елки'!F65</f>
        <v>0</v>
      </c>
      <c r="J65" s="218">
        <f>G65*'Елка-маркет'!M177</f>
        <v>0</v>
      </c>
      <c r="K65" s="220">
        <v>3580</v>
      </c>
    </row>
    <row r="66" spans="1:26" ht="15.75" x14ac:dyDescent="0.3">
      <c r="A66" t="s">
        <v>472</v>
      </c>
      <c r="B66" s="168">
        <v>210</v>
      </c>
      <c r="C66" s="222"/>
      <c r="D66" s="222"/>
      <c r="E66" s="222"/>
      <c r="F66" s="222"/>
      <c r="G66" s="167">
        <f t="shared" si="5"/>
        <v>0</v>
      </c>
      <c r="H66" s="217">
        <f>'Елка-маркет'!M178*K66</f>
        <v>0</v>
      </c>
      <c r="I66" s="218">
        <f>'Елка-маркет'!M178*'База елки'!F66</f>
        <v>0</v>
      </c>
      <c r="J66" s="218">
        <f>G66*'Елка-маркет'!M178</f>
        <v>0</v>
      </c>
      <c r="K66" s="220">
        <v>4720</v>
      </c>
    </row>
    <row r="67" spans="1:26" ht="15.75" x14ac:dyDescent="0.3">
      <c r="A67" t="s">
        <v>473</v>
      </c>
      <c r="B67" s="168">
        <v>230</v>
      </c>
      <c r="C67" s="222"/>
      <c r="D67" s="222"/>
      <c r="E67" s="222"/>
      <c r="F67" s="222"/>
      <c r="G67" s="167">
        <f t="shared" si="5"/>
        <v>0</v>
      </c>
      <c r="H67" s="217">
        <f>'Елка-маркет'!M154*K67</f>
        <v>0</v>
      </c>
      <c r="I67" s="218">
        <f>'Елка-маркет'!M154*'База елки'!F67</f>
        <v>0</v>
      </c>
      <c r="J67" s="218">
        <f>G67*'Елка-маркет'!M154</f>
        <v>0</v>
      </c>
      <c r="K67" s="220">
        <v>6000</v>
      </c>
    </row>
    <row r="68" spans="1:26" ht="15.75" x14ac:dyDescent="0.3">
      <c r="A68" s="168" t="s">
        <v>46</v>
      </c>
      <c r="B68" s="168">
        <v>100</v>
      </c>
      <c r="C68" s="222">
        <v>0.82</v>
      </c>
      <c r="D68" s="222">
        <v>0.15</v>
      </c>
      <c r="E68" s="222">
        <v>0.15</v>
      </c>
      <c r="F68" s="223">
        <v>2.2999999999999998</v>
      </c>
      <c r="G68" s="167">
        <f t="shared" ref="G68:G77" si="6">C68*D68*E68</f>
        <v>1.8449999999999998E-2</v>
      </c>
      <c r="H68" s="217">
        <f>'Елка-маркет'!M155*K68</f>
        <v>0</v>
      </c>
      <c r="I68" s="218">
        <f>'Елка-маркет'!M156*'База елки'!F68</f>
        <v>0</v>
      </c>
      <c r="J68" s="218">
        <f>G68*'Елка-маркет'!M156</f>
        <v>0</v>
      </c>
      <c r="K68" s="220">
        <v>1160</v>
      </c>
    </row>
    <row r="69" spans="1:26" ht="15.75" x14ac:dyDescent="0.3">
      <c r="A69" s="168" t="s">
        <v>48</v>
      </c>
      <c r="B69" s="168">
        <v>140</v>
      </c>
      <c r="C69" s="222">
        <v>0.82</v>
      </c>
      <c r="D69" s="222">
        <v>0.19</v>
      </c>
      <c r="E69" s="222">
        <v>0.19</v>
      </c>
      <c r="F69" s="223">
        <v>3</v>
      </c>
      <c r="G69" s="167">
        <f t="shared" si="6"/>
        <v>2.9602E-2</v>
      </c>
      <c r="H69" s="217">
        <f>'Елка-маркет'!M156*K69</f>
        <v>0</v>
      </c>
      <c r="I69" s="218">
        <f>'Елка-маркет'!M157*'База елки'!F69</f>
        <v>0</v>
      </c>
      <c r="J69" s="218">
        <f>G69*'Елка-маркет'!M157</f>
        <v>0</v>
      </c>
      <c r="K69" s="220">
        <v>1680</v>
      </c>
    </row>
    <row r="70" spans="1:26" ht="15.75" x14ac:dyDescent="0.3">
      <c r="A70" s="168" t="s">
        <v>50</v>
      </c>
      <c r="B70" s="168">
        <v>160</v>
      </c>
      <c r="C70" s="222">
        <v>0.95</v>
      </c>
      <c r="D70" s="222">
        <v>0.2</v>
      </c>
      <c r="E70" s="222">
        <v>0.2</v>
      </c>
      <c r="F70" s="223">
        <v>4.0999999999999996</v>
      </c>
      <c r="G70" s="167">
        <f t="shared" si="6"/>
        <v>3.8000000000000006E-2</v>
      </c>
      <c r="H70" s="217">
        <f>'Елка-маркет'!M157*K70</f>
        <v>0</v>
      </c>
      <c r="I70" s="218">
        <f>'Елка-маркет'!M158*'База елки'!F70</f>
        <v>0</v>
      </c>
      <c r="J70" s="218">
        <f>G70*'Елка-маркет'!M158</f>
        <v>0</v>
      </c>
      <c r="K70" s="220">
        <v>2160</v>
      </c>
    </row>
    <row r="71" spans="1:26" ht="15.75" x14ac:dyDescent="0.3">
      <c r="A71" s="168" t="s">
        <v>52</v>
      </c>
      <c r="B71" s="168">
        <v>180</v>
      </c>
      <c r="C71" s="222">
        <v>1.1499999999999999</v>
      </c>
      <c r="D71" s="222">
        <v>0.22</v>
      </c>
      <c r="E71" s="222">
        <v>0.22</v>
      </c>
      <c r="F71" s="223">
        <v>5.4</v>
      </c>
      <c r="G71" s="167">
        <f t="shared" si="6"/>
        <v>5.5660000000000001E-2</v>
      </c>
      <c r="H71" s="217">
        <f>'Елка-маркет'!M158*K71</f>
        <v>0</v>
      </c>
      <c r="I71" s="218">
        <f>'Елка-маркет'!M159*'База елки'!F71</f>
        <v>0</v>
      </c>
      <c r="J71" s="218">
        <f>G71*'Елка-маркет'!M159</f>
        <v>0</v>
      </c>
      <c r="K71" s="220">
        <v>2880</v>
      </c>
    </row>
    <row r="72" spans="1:26" ht="15.75" x14ac:dyDescent="0.3">
      <c r="A72" s="168" t="s">
        <v>54</v>
      </c>
      <c r="B72" s="168">
        <v>200</v>
      </c>
      <c r="C72" s="222">
        <v>1.35</v>
      </c>
      <c r="D72" s="222">
        <v>0.25</v>
      </c>
      <c r="E72" s="222">
        <v>0.25</v>
      </c>
      <c r="F72" s="223">
        <v>6.5</v>
      </c>
      <c r="G72" s="167">
        <f t="shared" si="6"/>
        <v>8.4375000000000006E-2</v>
      </c>
      <c r="H72" s="217">
        <f>'Елка-маркет'!M159*K72</f>
        <v>0</v>
      </c>
      <c r="I72" s="218">
        <f>'Елка-маркет'!M160*'База елки'!F72</f>
        <v>0</v>
      </c>
      <c r="J72" s="218">
        <f>G72*'Елка-маркет'!M160</f>
        <v>0</v>
      </c>
      <c r="K72" s="220">
        <v>3420</v>
      </c>
    </row>
    <row r="73" spans="1:26" ht="15.75" x14ac:dyDescent="0.3">
      <c r="A73" s="168" t="s">
        <v>409</v>
      </c>
      <c r="B73" s="168">
        <v>120</v>
      </c>
      <c r="C73" s="222">
        <v>0.82</v>
      </c>
      <c r="D73" s="222">
        <v>0.15</v>
      </c>
      <c r="E73" s="222">
        <v>0.15</v>
      </c>
      <c r="F73" s="223">
        <v>3.2</v>
      </c>
      <c r="G73" s="167">
        <f t="shared" si="6"/>
        <v>1.8449999999999998E-2</v>
      </c>
      <c r="H73" s="217">
        <f>'Елка-маркет'!M160*K73</f>
        <v>0</v>
      </c>
      <c r="I73" s="218">
        <f>'Елка-маркет'!M176*'База елки'!F73</f>
        <v>0</v>
      </c>
      <c r="J73" s="218">
        <f>G73*'Елка-маркет'!M176</f>
        <v>0</v>
      </c>
      <c r="K73" s="220">
        <v>1720</v>
      </c>
    </row>
    <row r="74" spans="1:26" ht="15.75" x14ac:dyDescent="0.3">
      <c r="A74" s="168" t="s">
        <v>410</v>
      </c>
      <c r="B74" s="168">
        <v>150</v>
      </c>
      <c r="C74" s="222">
        <v>0.95</v>
      </c>
      <c r="D74" s="222">
        <v>0.2</v>
      </c>
      <c r="E74" s="222">
        <v>0.2</v>
      </c>
      <c r="F74" s="223">
        <v>4.5999999999999996</v>
      </c>
      <c r="G74" s="167">
        <f t="shared" si="6"/>
        <v>3.8000000000000006E-2</v>
      </c>
      <c r="H74" s="217">
        <f>'Елка-маркет'!M161*K74</f>
        <v>0</v>
      </c>
      <c r="I74" s="218">
        <f>'Елка-маркет'!M177*'База елки'!F74</f>
        <v>0</v>
      </c>
      <c r="J74" s="218">
        <f>G74*'Елка-маркет'!M177</f>
        <v>0</v>
      </c>
      <c r="K74" s="220">
        <v>2400</v>
      </c>
    </row>
    <row r="75" spans="1:26" ht="15.75" x14ac:dyDescent="0.3">
      <c r="A75" s="168" t="s">
        <v>411</v>
      </c>
      <c r="B75" s="168">
        <v>180</v>
      </c>
      <c r="C75" s="222">
        <v>1.1499999999999999</v>
      </c>
      <c r="D75" s="222">
        <v>0.22</v>
      </c>
      <c r="E75" s="222">
        <v>0.22</v>
      </c>
      <c r="F75" s="223">
        <v>5.3</v>
      </c>
      <c r="G75" s="167">
        <f t="shared" si="6"/>
        <v>5.5660000000000001E-2</v>
      </c>
      <c r="H75" s="217">
        <f>'Елка-маркет'!M162*K75</f>
        <v>0</v>
      </c>
      <c r="I75" s="218">
        <f>'Елка-маркет'!M178*'База елки'!F75</f>
        <v>0</v>
      </c>
      <c r="J75" s="218">
        <f>G75*'Елка-маркет'!M178</f>
        <v>0</v>
      </c>
      <c r="K75" s="220">
        <v>3160</v>
      </c>
    </row>
    <row r="76" spans="1:26" ht="15.75" x14ac:dyDescent="0.3">
      <c r="A76" s="168" t="s">
        <v>524</v>
      </c>
      <c r="B76" s="168">
        <v>220</v>
      </c>
      <c r="C76" s="222">
        <v>1.35</v>
      </c>
      <c r="D76" s="222">
        <v>0.25</v>
      </c>
      <c r="E76" s="222">
        <v>0.25</v>
      </c>
      <c r="F76" s="223">
        <v>8.25</v>
      </c>
      <c r="G76" s="167">
        <f t="shared" si="6"/>
        <v>8.4375000000000006E-2</v>
      </c>
      <c r="H76" s="217">
        <f>'Елка-маркет'!M163*K76</f>
        <v>0</v>
      </c>
      <c r="I76" s="218">
        <f>'Елка-маркет'!M154*'База елки'!F76</f>
        <v>0</v>
      </c>
      <c r="J76" s="218">
        <f>G76*'Елка-маркет'!M154</f>
        <v>0</v>
      </c>
      <c r="K76" s="220">
        <v>4760</v>
      </c>
    </row>
    <row r="77" spans="1:26" ht="15.75" x14ac:dyDescent="0.3">
      <c r="A77" s="168" t="s">
        <v>412</v>
      </c>
      <c r="B77" s="168">
        <v>250</v>
      </c>
      <c r="C77" s="222">
        <v>1.45</v>
      </c>
      <c r="D77" s="222">
        <v>0.26</v>
      </c>
      <c r="E77" s="222">
        <v>0.26</v>
      </c>
      <c r="F77" s="223">
        <v>10.9</v>
      </c>
      <c r="G77" s="167">
        <f t="shared" si="6"/>
        <v>9.802000000000001E-2</v>
      </c>
      <c r="H77" s="217">
        <f>'Елка-маркет'!M164*K77</f>
        <v>0</v>
      </c>
      <c r="I77" s="218">
        <f>'Елка-маркет'!M155*'База елки'!F77</f>
        <v>0</v>
      </c>
      <c r="J77" s="218">
        <f>G77*'Елка-маркет'!M155</f>
        <v>0</v>
      </c>
      <c r="K77" s="220">
        <v>6900</v>
      </c>
      <c r="Z77" s="202"/>
    </row>
    <row r="78" spans="1:26" ht="15.75" x14ac:dyDescent="0.3">
      <c r="A78" t="s">
        <v>356</v>
      </c>
      <c r="B78" s="168">
        <v>140</v>
      </c>
      <c r="C78" s="222">
        <v>0.95</v>
      </c>
      <c r="D78" s="222">
        <v>0.2</v>
      </c>
      <c r="E78" s="222">
        <v>0.2</v>
      </c>
      <c r="F78" s="222">
        <v>3</v>
      </c>
      <c r="G78" s="167">
        <f t="shared" ref="G78:G86" si="7">C78*D78*E78</f>
        <v>3.8000000000000006E-2</v>
      </c>
      <c r="H78" s="217">
        <f>'Елка-маркет'!M165*K78</f>
        <v>0</v>
      </c>
      <c r="I78" s="218">
        <f>'Елка-маркет'!M156*'База елки'!F78</f>
        <v>0</v>
      </c>
      <c r="J78" s="218">
        <f>G78*'Елка-маркет'!M156</f>
        <v>0</v>
      </c>
      <c r="K78" s="220">
        <v>2460</v>
      </c>
      <c r="Z78" s="202"/>
    </row>
    <row r="79" spans="1:26" ht="15.75" x14ac:dyDescent="0.3">
      <c r="A79" t="s">
        <v>357</v>
      </c>
      <c r="B79" s="168">
        <v>160</v>
      </c>
      <c r="C79" s="222">
        <v>0.95</v>
      </c>
      <c r="D79" s="222">
        <v>0.2</v>
      </c>
      <c r="E79" s="222">
        <v>0.2</v>
      </c>
      <c r="F79" s="222">
        <v>4.0999999999999996</v>
      </c>
      <c r="G79" s="167">
        <f t="shared" si="7"/>
        <v>3.8000000000000006E-2</v>
      </c>
      <c r="H79" s="217">
        <f>'Елка-маркет'!M166*K79</f>
        <v>0</v>
      </c>
      <c r="I79" s="218">
        <f>'Елка-маркет'!M157*'База елки'!F79</f>
        <v>0</v>
      </c>
      <c r="J79" s="218">
        <f>G79*'Елка-маркет'!M157</f>
        <v>0</v>
      </c>
      <c r="K79" s="220">
        <v>2900</v>
      </c>
      <c r="Z79" s="202"/>
    </row>
    <row r="80" spans="1:26" ht="15.75" x14ac:dyDescent="0.3">
      <c r="A80" t="s">
        <v>358</v>
      </c>
      <c r="B80" s="168">
        <v>180</v>
      </c>
      <c r="C80" s="222">
        <v>1.1499999999999999</v>
      </c>
      <c r="D80" s="222">
        <v>0.22</v>
      </c>
      <c r="E80" s="222">
        <v>0.22</v>
      </c>
      <c r="F80" s="222">
        <v>5.4</v>
      </c>
      <c r="G80" s="167">
        <f t="shared" si="7"/>
        <v>5.5660000000000001E-2</v>
      </c>
      <c r="H80" s="217">
        <f>'Елка-маркет'!M167*K80</f>
        <v>0</v>
      </c>
      <c r="I80" s="218">
        <f>'Елка-маркет'!M158*'База елки'!F80</f>
        <v>0</v>
      </c>
      <c r="J80" s="218">
        <f>G80*'Елка-маркет'!M158</f>
        <v>0</v>
      </c>
      <c r="K80" s="220">
        <v>3500</v>
      </c>
      <c r="Z80" s="202"/>
    </row>
    <row r="81" spans="1:26" ht="15.75" x14ac:dyDescent="0.3">
      <c r="A81" t="s">
        <v>359</v>
      </c>
      <c r="B81" s="168">
        <v>200</v>
      </c>
      <c r="C81" s="222">
        <v>1.1499999999999999</v>
      </c>
      <c r="D81" s="222">
        <v>0.22</v>
      </c>
      <c r="E81" s="222">
        <v>0.22</v>
      </c>
      <c r="F81" s="222">
        <v>6.5</v>
      </c>
      <c r="G81" s="167">
        <f t="shared" si="7"/>
        <v>5.5660000000000001E-2</v>
      </c>
      <c r="H81" s="217">
        <f>'Елка-маркет'!M168*K81</f>
        <v>0</v>
      </c>
      <c r="I81" s="218">
        <f>'Елка-маркет'!M159*'База елки'!F81</f>
        <v>0</v>
      </c>
      <c r="J81" s="218">
        <f>G81*'Елка-маркет'!M159</f>
        <v>0</v>
      </c>
      <c r="K81" s="220">
        <v>4000</v>
      </c>
      <c r="Z81" s="202"/>
    </row>
    <row r="82" spans="1:26" ht="15.75" x14ac:dyDescent="0.3">
      <c r="A82" t="s">
        <v>360</v>
      </c>
      <c r="B82" s="168">
        <v>220</v>
      </c>
      <c r="C82" s="222">
        <v>1.35</v>
      </c>
      <c r="D82" s="222">
        <v>0.25</v>
      </c>
      <c r="E82" s="222">
        <v>0.25</v>
      </c>
      <c r="F82" s="222">
        <v>8.25</v>
      </c>
      <c r="G82" s="167">
        <f t="shared" si="7"/>
        <v>8.4375000000000006E-2</v>
      </c>
      <c r="H82" s="217">
        <f>'Елка-маркет'!M169*K82</f>
        <v>0</v>
      </c>
      <c r="I82" s="218">
        <f>'Елка-маркет'!M160*'База елки'!F82</f>
        <v>0</v>
      </c>
      <c r="J82" s="218">
        <f>G82*'Елка-маркет'!M160</f>
        <v>0</v>
      </c>
      <c r="K82" s="220">
        <v>4900</v>
      </c>
      <c r="Z82" s="202"/>
    </row>
    <row r="83" spans="1:26" ht="15.75" x14ac:dyDescent="0.3">
      <c r="A83" t="s">
        <v>475</v>
      </c>
      <c r="B83" s="168">
        <v>140</v>
      </c>
      <c r="C83" s="222">
        <v>0.82</v>
      </c>
      <c r="D83" s="222">
        <v>0.19</v>
      </c>
      <c r="E83" s="222">
        <v>0.19</v>
      </c>
      <c r="F83" s="222">
        <v>3</v>
      </c>
      <c r="G83" s="167">
        <f t="shared" si="7"/>
        <v>2.9602E-2</v>
      </c>
      <c r="H83" s="217">
        <f>'Елка-маркет'!M170*K83</f>
        <v>0</v>
      </c>
      <c r="I83" s="218">
        <f>'Елка-маркет'!M161*'База елки'!F83</f>
        <v>0</v>
      </c>
      <c r="J83" s="218">
        <f>G83*'Елка-маркет'!M161</f>
        <v>0</v>
      </c>
      <c r="K83" s="220">
        <v>1780</v>
      </c>
      <c r="Z83" s="202"/>
    </row>
    <row r="84" spans="1:26" ht="15.75" x14ac:dyDescent="0.3">
      <c r="A84" t="s">
        <v>476</v>
      </c>
      <c r="B84" s="168">
        <v>160</v>
      </c>
      <c r="C84" s="222">
        <v>0.95</v>
      </c>
      <c r="D84" s="222">
        <v>0.2</v>
      </c>
      <c r="E84" s="222">
        <v>0.2</v>
      </c>
      <c r="F84" s="222">
        <v>4.0999999999999996</v>
      </c>
      <c r="G84" s="167">
        <f t="shared" si="7"/>
        <v>3.8000000000000006E-2</v>
      </c>
      <c r="H84" s="217">
        <f>'Елка-маркет'!M171*K84</f>
        <v>0</v>
      </c>
      <c r="I84" s="218">
        <f>'Елка-маркет'!M162*'База елки'!F84</f>
        <v>0</v>
      </c>
      <c r="J84" s="218">
        <f>G84*'Елка-маркет'!M162</f>
        <v>0</v>
      </c>
      <c r="K84" s="220">
        <v>2280</v>
      </c>
      <c r="Z84" s="202"/>
    </row>
    <row r="85" spans="1:26" ht="15.75" x14ac:dyDescent="0.3">
      <c r="A85" t="s">
        <v>477</v>
      </c>
      <c r="B85" s="168">
        <v>180</v>
      </c>
      <c r="C85" s="222">
        <v>1.1499999999999999</v>
      </c>
      <c r="D85" s="222">
        <v>0.22</v>
      </c>
      <c r="E85" s="222">
        <v>0.22</v>
      </c>
      <c r="F85" s="222">
        <v>5.4</v>
      </c>
      <c r="G85" s="167">
        <f t="shared" si="7"/>
        <v>5.5660000000000001E-2</v>
      </c>
      <c r="H85" s="217">
        <f>'Елка-маркет'!M172*K85</f>
        <v>0</v>
      </c>
      <c r="I85" s="218">
        <f>'Елка-маркет'!M163*'База елки'!F85</f>
        <v>0</v>
      </c>
      <c r="J85" s="218">
        <f>G85*'Елка-маркет'!M163</f>
        <v>0</v>
      </c>
      <c r="K85" s="220">
        <v>3060</v>
      </c>
      <c r="Z85" s="202"/>
    </row>
    <row r="86" spans="1:26" ht="15.75" x14ac:dyDescent="0.3">
      <c r="A86" t="s">
        <v>478</v>
      </c>
      <c r="B86" s="168">
        <v>200</v>
      </c>
      <c r="C86" s="222">
        <v>1.35</v>
      </c>
      <c r="D86" s="222">
        <v>0.25</v>
      </c>
      <c r="E86" s="222">
        <v>0.25</v>
      </c>
      <c r="F86" s="222">
        <v>6.5</v>
      </c>
      <c r="G86" s="167">
        <f t="shared" si="7"/>
        <v>8.4375000000000006E-2</v>
      </c>
      <c r="H86" s="217">
        <f>'Елка-маркет'!M173*K86</f>
        <v>0</v>
      </c>
      <c r="I86" s="218">
        <f>'Елка-маркет'!M164*'База елки'!F86</f>
        <v>0</v>
      </c>
      <c r="J86" s="218">
        <f>G86*'Елка-маркет'!M164</f>
        <v>0</v>
      </c>
      <c r="K86" s="220">
        <v>3620</v>
      </c>
      <c r="Z86" s="202"/>
    </row>
    <row r="87" spans="1:26" ht="15.75" x14ac:dyDescent="0.3">
      <c r="A87" s="168" t="s">
        <v>79</v>
      </c>
      <c r="B87" s="168">
        <v>100</v>
      </c>
      <c r="C87" s="222">
        <v>0.15</v>
      </c>
      <c r="D87" s="222">
        <v>0.15</v>
      </c>
      <c r="E87" s="222">
        <v>0.82</v>
      </c>
      <c r="F87" s="223">
        <v>2.5</v>
      </c>
      <c r="G87" s="167">
        <f t="shared" ref="G87:G120" si="8">C87*D87*E87</f>
        <v>1.8449999999999998E-2</v>
      </c>
      <c r="H87" s="217">
        <f>'Елка-маркет'!M182*K87</f>
        <v>0</v>
      </c>
      <c r="I87" s="218">
        <f>'Елка-маркет'!M165*'База елки'!F87</f>
        <v>0</v>
      </c>
      <c r="J87" s="218">
        <f>G87*'Елка-маркет'!M181</f>
        <v>0</v>
      </c>
      <c r="K87" s="220">
        <v>1420</v>
      </c>
      <c r="Z87" s="202"/>
    </row>
    <row r="88" spans="1:26" ht="15.75" x14ac:dyDescent="0.3">
      <c r="A88" s="168" t="s">
        <v>81</v>
      </c>
      <c r="B88" s="168">
        <v>120</v>
      </c>
      <c r="C88" s="222">
        <v>0.19</v>
      </c>
      <c r="D88" s="222">
        <v>0.19</v>
      </c>
      <c r="E88" s="222">
        <v>0.82</v>
      </c>
      <c r="F88" s="223">
        <v>3.2</v>
      </c>
      <c r="G88" s="167">
        <f t="shared" si="8"/>
        <v>2.9602E-2</v>
      </c>
      <c r="H88" s="217">
        <f>'Елка-маркет'!M183*K88</f>
        <v>0</v>
      </c>
      <c r="I88" s="218">
        <f>'Елка-маркет'!M182*'База елки'!F88</f>
        <v>0</v>
      </c>
      <c r="J88" s="218">
        <f>G88*'Елка-маркет'!M182</f>
        <v>0</v>
      </c>
      <c r="K88" s="220">
        <v>1900</v>
      </c>
    </row>
    <row r="89" spans="1:26" ht="15.75" x14ac:dyDescent="0.3">
      <c r="A89" s="168" t="s">
        <v>83</v>
      </c>
      <c r="B89" s="168">
        <v>150</v>
      </c>
      <c r="C89" s="222">
        <v>0.2</v>
      </c>
      <c r="D89" s="222">
        <v>0.2</v>
      </c>
      <c r="E89" s="222">
        <v>0.95</v>
      </c>
      <c r="F89" s="223">
        <v>4.3</v>
      </c>
      <c r="G89" s="167">
        <f t="shared" si="8"/>
        <v>3.8000000000000006E-2</v>
      </c>
      <c r="H89" s="217">
        <f>'Елка-маркет'!M184*K89</f>
        <v>0</v>
      </c>
      <c r="I89" s="218">
        <f>'Елка-маркет'!M183*'База елки'!F89</f>
        <v>0</v>
      </c>
      <c r="J89" s="218">
        <f>G89*'Елка-маркет'!M183</f>
        <v>0</v>
      </c>
      <c r="K89" s="220">
        <v>2580</v>
      </c>
    </row>
    <row r="90" spans="1:26" ht="15.75" x14ac:dyDescent="0.3">
      <c r="A90" s="168" t="s">
        <v>85</v>
      </c>
      <c r="B90" s="168">
        <v>180</v>
      </c>
      <c r="C90" s="222">
        <v>0.22</v>
      </c>
      <c r="D90" s="222">
        <v>0.22</v>
      </c>
      <c r="E90" s="222">
        <v>1.1499999999999999</v>
      </c>
      <c r="F90" s="223">
        <v>7</v>
      </c>
      <c r="G90" s="167">
        <f t="shared" si="8"/>
        <v>5.5659999999999994E-2</v>
      </c>
      <c r="H90" s="217">
        <f>'Елка-маркет'!M185*K90</f>
        <v>0</v>
      </c>
      <c r="I90" s="218">
        <f>'Елка-маркет'!M184*'База елки'!F90</f>
        <v>0</v>
      </c>
      <c r="J90" s="218">
        <f>G90*'Елка-маркет'!M184</f>
        <v>0</v>
      </c>
      <c r="K90" s="220">
        <v>3840</v>
      </c>
    </row>
    <row r="91" spans="1:26" ht="15.75" x14ac:dyDescent="0.3">
      <c r="A91" s="168" t="s">
        <v>87</v>
      </c>
      <c r="B91" s="168">
        <v>220</v>
      </c>
      <c r="C91" s="222">
        <v>0.25</v>
      </c>
      <c r="D91" s="222">
        <v>0.25</v>
      </c>
      <c r="E91" s="222">
        <v>1.35</v>
      </c>
      <c r="F91" s="223">
        <v>9.8000000000000007</v>
      </c>
      <c r="G91" s="167">
        <f t="shared" si="8"/>
        <v>8.4375000000000006E-2</v>
      </c>
      <c r="H91" s="217">
        <f>'Елка-маркет'!M186*K91</f>
        <v>0</v>
      </c>
      <c r="I91" s="218">
        <f>'Елка-маркет'!M185*'База елки'!F91</f>
        <v>0</v>
      </c>
      <c r="J91" s="218">
        <f>G91*'Елка-маркет'!M185</f>
        <v>0</v>
      </c>
      <c r="K91" s="220">
        <v>5280</v>
      </c>
    </row>
    <row r="92" spans="1:26" ht="15.75" x14ac:dyDescent="0.3">
      <c r="A92" s="168" t="s">
        <v>89</v>
      </c>
      <c r="B92" s="168">
        <v>250</v>
      </c>
      <c r="C92" s="222">
        <v>0.26</v>
      </c>
      <c r="D92" s="222">
        <v>0.26</v>
      </c>
      <c r="E92" s="222">
        <v>1.45</v>
      </c>
      <c r="F92" s="223">
        <v>14.3</v>
      </c>
      <c r="G92" s="167">
        <f t="shared" si="8"/>
        <v>9.802000000000001E-2</v>
      </c>
      <c r="H92" s="217">
        <f>'Елка-маркет'!M211*K92</f>
        <v>0</v>
      </c>
      <c r="I92" s="218">
        <f>'Елка-маркет'!M186*'База елки'!F92</f>
        <v>0</v>
      </c>
      <c r="J92" s="218">
        <f>G92*'Елка-маркет'!M186</f>
        <v>0</v>
      </c>
      <c r="K92" s="220">
        <v>7520</v>
      </c>
    </row>
    <row r="93" spans="1:26" ht="15.75" x14ac:dyDescent="0.3">
      <c r="A93" s="168" t="s">
        <v>91</v>
      </c>
      <c r="B93" s="168">
        <v>300</v>
      </c>
      <c r="C93" s="222">
        <v>0.33</v>
      </c>
      <c r="D93" s="222">
        <v>0.33</v>
      </c>
      <c r="E93" s="222">
        <v>1.4</v>
      </c>
      <c r="F93" s="223">
        <v>19</v>
      </c>
      <c r="G93" s="167">
        <f t="shared" si="8"/>
        <v>0.15246000000000001</v>
      </c>
      <c r="H93" s="217">
        <f>'Елка-маркет'!M212*K93</f>
        <v>0</v>
      </c>
      <c r="I93" s="218">
        <f>'Елка-маркет'!M211*'База елки'!F93</f>
        <v>0</v>
      </c>
      <c r="J93" s="218">
        <f>G93*'Елка-маркет'!M211</f>
        <v>0</v>
      </c>
      <c r="K93" s="220">
        <v>11180</v>
      </c>
    </row>
    <row r="94" spans="1:26" ht="15.75" x14ac:dyDescent="0.3">
      <c r="A94" s="168" t="s">
        <v>93</v>
      </c>
      <c r="B94" s="168">
        <v>400</v>
      </c>
      <c r="C94" s="222">
        <v>0.33</v>
      </c>
      <c r="D94" s="222">
        <v>0.33</v>
      </c>
      <c r="E94" s="222">
        <v>1.4</v>
      </c>
      <c r="F94" s="223">
        <v>55</v>
      </c>
      <c r="G94" s="167">
        <f t="shared" si="8"/>
        <v>0.15246000000000001</v>
      </c>
      <c r="H94" s="217">
        <f>'Елка-маркет'!M213*K94</f>
        <v>0</v>
      </c>
      <c r="I94" s="218">
        <f>'Елка-маркет'!M212*'База елки'!F94</f>
        <v>0</v>
      </c>
      <c r="J94" s="218">
        <f>G94*'Елка-маркет'!M212</f>
        <v>0</v>
      </c>
      <c r="K94" s="220">
        <v>39260</v>
      </c>
    </row>
    <row r="95" spans="1:26" ht="15.75" x14ac:dyDescent="0.3">
      <c r="A95" s="168" t="s">
        <v>95</v>
      </c>
      <c r="B95" s="168">
        <v>500</v>
      </c>
      <c r="C95" s="222">
        <v>0.33</v>
      </c>
      <c r="D95" s="222">
        <v>0.33</v>
      </c>
      <c r="E95" s="222">
        <v>1.4</v>
      </c>
      <c r="F95" s="223">
        <v>80</v>
      </c>
      <c r="G95" s="167">
        <f t="shared" si="8"/>
        <v>0.15246000000000001</v>
      </c>
      <c r="H95" s="217">
        <f>'Елка-маркет'!M214*K95</f>
        <v>0</v>
      </c>
      <c r="I95" s="218">
        <f>'Елка-маркет'!M213*'База елки'!F95</f>
        <v>0</v>
      </c>
      <c r="J95" s="218">
        <f>G95*'Елка-маркет'!M213</f>
        <v>0</v>
      </c>
      <c r="K95" s="220">
        <v>60500</v>
      </c>
    </row>
    <row r="96" spans="1:26" ht="15.75" x14ac:dyDescent="0.3">
      <c r="A96" s="168" t="s">
        <v>413</v>
      </c>
      <c r="B96" s="168">
        <v>150</v>
      </c>
      <c r="C96" s="222">
        <v>0.82</v>
      </c>
      <c r="D96" s="222">
        <v>0.19</v>
      </c>
      <c r="E96" s="222">
        <v>0.19</v>
      </c>
      <c r="F96" s="223">
        <v>4.3</v>
      </c>
      <c r="G96" s="167">
        <f t="shared" si="8"/>
        <v>2.9602E-2</v>
      </c>
      <c r="H96" s="217">
        <f>'Елка-маркет'!M162*K96</f>
        <v>0</v>
      </c>
      <c r="I96" s="218">
        <f>'Елка-маркет'!M162*'База елки'!F96</f>
        <v>0</v>
      </c>
      <c r="J96" s="218">
        <f>G96*'Елка-маркет'!M162</f>
        <v>0</v>
      </c>
      <c r="K96" s="219">
        <v>2680</v>
      </c>
    </row>
    <row r="97" spans="1:11" ht="15.75" x14ac:dyDescent="0.3">
      <c r="A97" s="168" t="s">
        <v>414</v>
      </c>
      <c r="B97" s="168">
        <v>180</v>
      </c>
      <c r="C97" s="222">
        <v>0.95</v>
      </c>
      <c r="D97" s="222">
        <v>0.2</v>
      </c>
      <c r="E97" s="222">
        <v>0.2</v>
      </c>
      <c r="F97" s="223">
        <v>7</v>
      </c>
      <c r="G97" s="167">
        <f t="shared" si="8"/>
        <v>3.8000000000000006E-2</v>
      </c>
      <c r="H97" s="217">
        <f>'Елка-маркет'!M163*K97</f>
        <v>0</v>
      </c>
      <c r="I97" s="218">
        <f>'Елка-маркет'!M163*'База елки'!F97</f>
        <v>0</v>
      </c>
      <c r="J97" s="218">
        <f>G97*'Елка-маркет'!M163</f>
        <v>0</v>
      </c>
      <c r="K97" s="219">
        <v>4040</v>
      </c>
    </row>
    <row r="98" spans="1:11" ht="15.75" x14ac:dyDescent="0.3">
      <c r="A98" s="168" t="s">
        <v>415</v>
      </c>
      <c r="B98" s="168">
        <v>220</v>
      </c>
      <c r="C98" s="222">
        <v>1.1499999999999999</v>
      </c>
      <c r="D98" s="222">
        <v>0.22</v>
      </c>
      <c r="E98" s="222">
        <v>0.22</v>
      </c>
      <c r="F98" s="223">
        <v>9.8000000000000007</v>
      </c>
      <c r="G98" s="167">
        <f t="shared" si="8"/>
        <v>5.5660000000000001E-2</v>
      </c>
      <c r="H98" s="217">
        <f>'Елка-маркет'!M164*K98</f>
        <v>0</v>
      </c>
      <c r="I98" s="218">
        <f>'Елка-маркет'!M164*'База елки'!F98</f>
        <v>0</v>
      </c>
      <c r="J98" s="218">
        <f>G98*'Елка-маркет'!M164</f>
        <v>0</v>
      </c>
      <c r="K98" s="219">
        <v>5560</v>
      </c>
    </row>
    <row r="99" spans="1:11" ht="15.75" x14ac:dyDescent="0.3">
      <c r="A99" s="168" t="s">
        <v>416</v>
      </c>
      <c r="B99" s="168">
        <v>250</v>
      </c>
      <c r="C99" s="222">
        <v>1.35</v>
      </c>
      <c r="D99" s="222">
        <v>0.25</v>
      </c>
      <c r="E99" s="222">
        <v>0.25</v>
      </c>
      <c r="F99" s="223">
        <v>14.3</v>
      </c>
      <c r="G99" s="167">
        <f t="shared" si="8"/>
        <v>8.4375000000000006E-2</v>
      </c>
      <c r="H99" s="217">
        <f>'Елка-маркет'!M165*K99</f>
        <v>0</v>
      </c>
      <c r="I99" s="218">
        <f>'Елка-маркет'!M165*'База елки'!F99</f>
        <v>0</v>
      </c>
      <c r="J99" s="218">
        <f>G99*'Елка-маркет'!M165</f>
        <v>0</v>
      </c>
      <c r="K99" s="219">
        <v>7900</v>
      </c>
    </row>
    <row r="100" spans="1:11" ht="15.75" x14ac:dyDescent="0.3">
      <c r="A100" s="168" t="s">
        <v>417</v>
      </c>
      <c r="B100" s="168">
        <v>300</v>
      </c>
      <c r="C100" s="222">
        <v>1.45</v>
      </c>
      <c r="D100" s="222">
        <v>0.26</v>
      </c>
      <c r="E100" s="222">
        <v>0.26</v>
      </c>
      <c r="F100" s="223">
        <v>19</v>
      </c>
      <c r="G100" s="167">
        <f t="shared" si="8"/>
        <v>9.802000000000001E-2</v>
      </c>
      <c r="H100" s="217">
        <f>'Елка-маркет'!M166*K100</f>
        <v>0</v>
      </c>
      <c r="I100" s="218">
        <f>'Елка-маркет'!M166*'База елки'!F100</f>
        <v>0</v>
      </c>
      <c r="J100" s="218">
        <f>G100*'Елка-маркет'!M166</f>
        <v>0</v>
      </c>
      <c r="K100" s="219">
        <v>11580</v>
      </c>
    </row>
    <row r="101" spans="1:11" ht="15.75" x14ac:dyDescent="0.3">
      <c r="A101" s="168" t="s">
        <v>418</v>
      </c>
      <c r="B101" s="168">
        <v>120</v>
      </c>
      <c r="C101" s="222">
        <v>0.82</v>
      </c>
      <c r="D101" s="222">
        <v>0.15</v>
      </c>
      <c r="E101" s="222">
        <v>0.15</v>
      </c>
      <c r="F101" s="223">
        <v>3.2</v>
      </c>
      <c r="G101" s="167">
        <f t="shared" si="8"/>
        <v>1.8449999999999998E-2</v>
      </c>
      <c r="H101" s="217">
        <f>'Елка-маркет'!M167*K101</f>
        <v>0</v>
      </c>
      <c r="I101" s="218">
        <f>'Елка-маркет'!M167*'База елки'!F101</f>
        <v>0</v>
      </c>
      <c r="J101" s="218">
        <f>G101*'Елка-маркет'!M167</f>
        <v>0</v>
      </c>
      <c r="K101" s="219">
        <v>1980</v>
      </c>
    </row>
    <row r="102" spans="1:11" ht="15.75" x14ac:dyDescent="0.3">
      <c r="A102" s="168" t="s">
        <v>419</v>
      </c>
      <c r="B102" s="168">
        <v>150</v>
      </c>
      <c r="C102" s="222">
        <v>0.82</v>
      </c>
      <c r="D102" s="222">
        <v>0.19</v>
      </c>
      <c r="E102" s="222">
        <v>0.19</v>
      </c>
      <c r="F102" s="223">
        <v>4.3</v>
      </c>
      <c r="G102" s="167">
        <f t="shared" si="8"/>
        <v>2.9602E-2</v>
      </c>
      <c r="H102" s="217">
        <f>'Елка-маркет'!M168*K102</f>
        <v>0</v>
      </c>
      <c r="I102" s="218">
        <f>'Елка-маркет'!M168*'База елки'!F102</f>
        <v>0</v>
      </c>
      <c r="J102" s="218">
        <f>G102*'Елка-маркет'!M168</f>
        <v>0</v>
      </c>
      <c r="K102" s="219">
        <v>2680</v>
      </c>
    </row>
    <row r="103" spans="1:11" ht="15.75" x14ac:dyDescent="0.3">
      <c r="A103" s="168" t="s">
        <v>420</v>
      </c>
      <c r="B103" s="168">
        <v>180</v>
      </c>
      <c r="C103" s="222">
        <v>0.95</v>
      </c>
      <c r="D103" s="222">
        <v>0.2</v>
      </c>
      <c r="E103" s="222">
        <v>0.2</v>
      </c>
      <c r="F103" s="223">
        <v>7</v>
      </c>
      <c r="G103" s="167">
        <f t="shared" si="8"/>
        <v>3.8000000000000006E-2</v>
      </c>
      <c r="H103" s="217">
        <f>'Елка-маркет'!M169*K103</f>
        <v>0</v>
      </c>
      <c r="I103" s="218">
        <f>'Елка-маркет'!M169*'База елки'!F103</f>
        <v>0</v>
      </c>
      <c r="J103" s="218">
        <f>G103*'Елка-маркет'!M169</f>
        <v>0</v>
      </c>
      <c r="K103" s="219">
        <v>4040</v>
      </c>
    </row>
    <row r="104" spans="1:11" ht="15.75" x14ac:dyDescent="0.3">
      <c r="A104" s="168" t="s">
        <v>421</v>
      </c>
      <c r="B104" s="168">
        <v>220</v>
      </c>
      <c r="C104" s="222">
        <v>1.1499999999999999</v>
      </c>
      <c r="D104" s="222">
        <v>0.22</v>
      </c>
      <c r="E104" s="222">
        <v>0.22</v>
      </c>
      <c r="F104" s="223">
        <v>9.8000000000000007</v>
      </c>
      <c r="G104" s="167">
        <f t="shared" si="8"/>
        <v>5.5660000000000001E-2</v>
      </c>
      <c r="H104" s="217">
        <f>'Елка-маркет'!M170*K104</f>
        <v>0</v>
      </c>
      <c r="I104" s="218">
        <f>'Елка-маркет'!M170*'База елки'!F104</f>
        <v>0</v>
      </c>
      <c r="J104" s="218">
        <f>G104*'Елка-маркет'!M170</f>
        <v>0</v>
      </c>
      <c r="K104" s="219">
        <v>5560</v>
      </c>
    </row>
    <row r="105" spans="1:11" ht="15.75" x14ac:dyDescent="0.3">
      <c r="A105" s="168" t="s">
        <v>422</v>
      </c>
      <c r="B105" s="168">
        <v>250</v>
      </c>
      <c r="C105" s="222">
        <v>1.35</v>
      </c>
      <c r="D105" s="222">
        <v>0.25</v>
      </c>
      <c r="E105" s="222">
        <v>0.25</v>
      </c>
      <c r="F105" s="223">
        <v>14.3</v>
      </c>
      <c r="G105" s="167">
        <f t="shared" si="8"/>
        <v>8.4375000000000006E-2</v>
      </c>
      <c r="H105" s="217">
        <f>'Елка-маркет'!M179*K105</f>
        <v>0</v>
      </c>
      <c r="I105" s="218">
        <f>'Елка-маркет'!M179*'База елки'!F105</f>
        <v>0</v>
      </c>
      <c r="J105" s="218">
        <f>G105*'Елка-маркет'!M179</f>
        <v>0</v>
      </c>
      <c r="K105" s="219">
        <v>7900</v>
      </c>
    </row>
    <row r="106" spans="1:11" ht="15.75" x14ac:dyDescent="0.3">
      <c r="A106" s="168" t="s">
        <v>423</v>
      </c>
      <c r="B106" s="168">
        <v>300</v>
      </c>
      <c r="C106" s="222">
        <v>1.45</v>
      </c>
      <c r="D106" s="222">
        <v>0.26</v>
      </c>
      <c r="E106" s="222">
        <v>0.26</v>
      </c>
      <c r="F106" s="223">
        <v>19</v>
      </c>
      <c r="G106" s="167">
        <f t="shared" si="8"/>
        <v>9.802000000000001E-2</v>
      </c>
      <c r="H106" s="217">
        <f>'Елка-маркет'!M180*K106</f>
        <v>0</v>
      </c>
      <c r="I106" s="218">
        <f>'Елка-маркет'!M180*'База елки'!F106</f>
        <v>0</v>
      </c>
      <c r="J106" s="218">
        <f>G106*'Елка-маркет'!M180</f>
        <v>0</v>
      </c>
      <c r="K106" s="219">
        <v>11700</v>
      </c>
    </row>
    <row r="107" spans="1:11" ht="15.75" x14ac:dyDescent="0.3">
      <c r="A107" s="168" t="s">
        <v>424</v>
      </c>
      <c r="B107" s="168">
        <v>100</v>
      </c>
      <c r="C107" s="222">
        <v>0.15</v>
      </c>
      <c r="D107" s="222">
        <v>0.15</v>
      </c>
      <c r="E107" s="222">
        <v>0.82</v>
      </c>
      <c r="F107" s="223">
        <v>2.5</v>
      </c>
      <c r="G107" s="167">
        <f t="shared" si="8"/>
        <v>1.8449999999999998E-2</v>
      </c>
      <c r="H107" s="217">
        <f>'Елка-маркет'!M181*K107</f>
        <v>0</v>
      </c>
      <c r="I107" s="218">
        <f>'Елка-маркет'!M232*'База елки'!F107</f>
        <v>0</v>
      </c>
      <c r="J107" s="218">
        <f>G107*'Елка-маркет'!M232</f>
        <v>0</v>
      </c>
      <c r="K107" s="220">
        <v>1460</v>
      </c>
    </row>
    <row r="108" spans="1:11" ht="15.75" x14ac:dyDescent="0.3">
      <c r="A108" s="168" t="s">
        <v>425</v>
      </c>
      <c r="B108" s="168">
        <v>120</v>
      </c>
      <c r="C108" s="222">
        <v>0.19</v>
      </c>
      <c r="D108" s="222">
        <v>0.19</v>
      </c>
      <c r="E108" s="222">
        <v>0.82</v>
      </c>
      <c r="F108" s="223">
        <v>3.2</v>
      </c>
      <c r="G108" s="167">
        <f t="shared" si="8"/>
        <v>2.9602E-2</v>
      </c>
      <c r="H108" s="217">
        <f>'Елка-маркет'!M182*K108</f>
        <v>0</v>
      </c>
      <c r="I108" s="218">
        <f>'Елка-маркет'!M233*'База елки'!F108</f>
        <v>0</v>
      </c>
      <c r="J108" s="218">
        <f>G108*'Елка-маркет'!M233</f>
        <v>0</v>
      </c>
      <c r="K108" s="220">
        <v>1980</v>
      </c>
    </row>
    <row r="109" spans="1:11" ht="15.75" x14ac:dyDescent="0.3">
      <c r="A109" s="168" t="s">
        <v>426</v>
      </c>
      <c r="B109" s="168">
        <v>150</v>
      </c>
      <c r="C109" s="222">
        <v>0.2</v>
      </c>
      <c r="D109" s="222">
        <v>0.2</v>
      </c>
      <c r="E109" s="222">
        <v>0.95</v>
      </c>
      <c r="F109" s="223">
        <v>4.3</v>
      </c>
      <c r="G109" s="167">
        <f t="shared" si="8"/>
        <v>3.8000000000000006E-2</v>
      </c>
      <c r="H109" s="217">
        <f>'Елка-маркет'!M183*K109</f>
        <v>0</v>
      </c>
      <c r="I109" s="218">
        <f>'Елка-маркет'!M234*'База елки'!F109</f>
        <v>0</v>
      </c>
      <c r="J109" s="218">
        <f>G109*'Елка-маркет'!M234</f>
        <v>0</v>
      </c>
      <c r="K109" s="220">
        <v>2680</v>
      </c>
    </row>
    <row r="110" spans="1:11" ht="15.75" x14ac:dyDescent="0.3">
      <c r="A110" s="168" t="s">
        <v>427</v>
      </c>
      <c r="B110" s="168">
        <v>180</v>
      </c>
      <c r="C110" s="222">
        <v>0.22</v>
      </c>
      <c r="D110" s="222">
        <v>0.22</v>
      </c>
      <c r="E110" s="222">
        <v>1.1499999999999999</v>
      </c>
      <c r="F110" s="223">
        <v>7</v>
      </c>
      <c r="G110" s="167">
        <f t="shared" si="8"/>
        <v>5.5659999999999994E-2</v>
      </c>
      <c r="H110" s="217">
        <f>'Елка-маркет'!M184*K110</f>
        <v>0</v>
      </c>
      <c r="I110" s="218">
        <f>'Елка-маркет'!M251*'База елки'!F110</f>
        <v>0</v>
      </c>
      <c r="J110" s="218">
        <f>G110*'Елка-маркет'!M251</f>
        <v>0</v>
      </c>
      <c r="K110" s="220">
        <v>4040</v>
      </c>
    </row>
    <row r="111" spans="1:11" ht="15.75" x14ac:dyDescent="0.3">
      <c r="A111" s="168" t="s">
        <v>428</v>
      </c>
      <c r="B111" s="168">
        <v>220</v>
      </c>
      <c r="C111" s="222">
        <v>0.25</v>
      </c>
      <c r="D111" s="222">
        <v>0.25</v>
      </c>
      <c r="E111" s="222">
        <v>1.35</v>
      </c>
      <c r="F111" s="223">
        <v>9.8000000000000007</v>
      </c>
      <c r="G111" s="167">
        <f t="shared" si="8"/>
        <v>8.4375000000000006E-2</v>
      </c>
      <c r="H111" s="217">
        <f>'Елка-маркет'!M185*K111</f>
        <v>0</v>
      </c>
      <c r="I111" s="218">
        <f>'Елка-маркет'!M252*'База елки'!F111</f>
        <v>0</v>
      </c>
      <c r="J111" s="218">
        <f>G111*'Елка-маркет'!M252</f>
        <v>0</v>
      </c>
      <c r="K111" s="220">
        <v>5560</v>
      </c>
    </row>
    <row r="112" spans="1:11" ht="15.75" x14ac:dyDescent="0.3">
      <c r="A112" s="168" t="s">
        <v>429</v>
      </c>
      <c r="B112" s="168">
        <v>250</v>
      </c>
      <c r="C112" s="222">
        <v>0.26</v>
      </c>
      <c r="D112" s="222">
        <v>0.26</v>
      </c>
      <c r="E112" s="222">
        <v>1.45</v>
      </c>
      <c r="F112" s="223">
        <v>14.3</v>
      </c>
      <c r="G112" s="167">
        <f t="shared" si="8"/>
        <v>9.802000000000001E-2</v>
      </c>
      <c r="H112" s="217">
        <f>'Елка-маркет'!M186*K112</f>
        <v>0</v>
      </c>
      <c r="I112" s="218">
        <f>'Елка-маркет'!M253*'База елки'!F112</f>
        <v>0</v>
      </c>
      <c r="J112" s="218">
        <f>G112*'Елка-маркет'!M253</f>
        <v>0</v>
      </c>
      <c r="K112" s="220">
        <v>7900</v>
      </c>
    </row>
    <row r="113" spans="1:11" ht="15.75" x14ac:dyDescent="0.3">
      <c r="A113" s="168" t="s">
        <v>430</v>
      </c>
      <c r="B113" s="168">
        <v>300</v>
      </c>
      <c r="C113" s="222">
        <v>0.33</v>
      </c>
      <c r="D113" s="222">
        <v>0.33</v>
      </c>
      <c r="E113" s="222">
        <v>1.4</v>
      </c>
      <c r="F113" s="223">
        <v>19</v>
      </c>
      <c r="G113" s="167">
        <f t="shared" si="8"/>
        <v>0.15246000000000001</v>
      </c>
      <c r="H113" s="217">
        <f>'Елка-маркет'!M211*K113</f>
        <v>0</v>
      </c>
      <c r="I113" s="218">
        <f>'Елка-маркет'!M254*'База елки'!F113</f>
        <v>0</v>
      </c>
      <c r="J113" s="218">
        <f>G113*'Елка-маркет'!M254</f>
        <v>0</v>
      </c>
      <c r="K113" s="220">
        <v>11700</v>
      </c>
    </row>
    <row r="114" spans="1:11" ht="15.75" x14ac:dyDescent="0.3">
      <c r="A114" s="168" t="s">
        <v>431</v>
      </c>
      <c r="B114" s="168">
        <v>150</v>
      </c>
      <c r="C114" s="222">
        <v>0.2</v>
      </c>
      <c r="D114" s="222">
        <v>0.2</v>
      </c>
      <c r="E114" s="222">
        <v>0.95</v>
      </c>
      <c r="F114" s="222">
        <v>4.3</v>
      </c>
      <c r="G114" s="167">
        <f t="shared" si="8"/>
        <v>3.8000000000000006E-2</v>
      </c>
      <c r="H114" s="217">
        <f>'Елка-маркет'!M212*K114</f>
        <v>0</v>
      </c>
      <c r="I114" s="218">
        <f>'Елка-маркет'!M259*'База елки'!F114</f>
        <v>0</v>
      </c>
      <c r="J114" s="218">
        <f>G114*'Елка-маркет'!M259</f>
        <v>0</v>
      </c>
      <c r="K114" s="220">
        <v>2720</v>
      </c>
    </row>
    <row r="115" spans="1:11" ht="15.75" x14ac:dyDescent="0.3">
      <c r="A115" s="168" t="s">
        <v>432</v>
      </c>
      <c r="B115" s="168">
        <v>180</v>
      </c>
      <c r="C115" s="222">
        <v>0.22</v>
      </c>
      <c r="D115" s="222">
        <v>0.22</v>
      </c>
      <c r="E115" s="222">
        <v>1.1499999999999999</v>
      </c>
      <c r="F115" s="222">
        <v>7</v>
      </c>
      <c r="G115" s="167">
        <f t="shared" si="8"/>
        <v>5.5659999999999994E-2</v>
      </c>
      <c r="H115" s="217">
        <f>'Елка-маркет'!M213*K115</f>
        <v>0</v>
      </c>
      <c r="I115" s="218">
        <f>'Елка-маркет'!M260*'База елки'!F115</f>
        <v>0</v>
      </c>
      <c r="J115" s="218">
        <f>G115*'Елка-маркет'!M260</f>
        <v>0</v>
      </c>
      <c r="K115" s="220">
        <v>4060</v>
      </c>
    </row>
    <row r="116" spans="1:11" ht="15.75" x14ac:dyDescent="0.3">
      <c r="A116" s="168" t="s">
        <v>433</v>
      </c>
      <c r="B116" s="168">
        <v>220</v>
      </c>
      <c r="C116" s="222">
        <v>0.25</v>
      </c>
      <c r="D116" s="222">
        <v>0.25</v>
      </c>
      <c r="E116" s="222">
        <v>1.35</v>
      </c>
      <c r="F116" s="222">
        <v>9.8000000000000007</v>
      </c>
      <c r="G116" s="167">
        <f t="shared" si="8"/>
        <v>8.4375000000000006E-2</v>
      </c>
      <c r="H116" s="217">
        <f>'Елка-маркет'!M214*K116</f>
        <v>0</v>
      </c>
      <c r="I116" s="218">
        <f>'Елка-маркет'!M261*'База елки'!F116</f>
        <v>0</v>
      </c>
      <c r="J116" s="218">
        <f>G116*'Елка-маркет'!M261</f>
        <v>0</v>
      </c>
      <c r="K116" s="220">
        <v>5600</v>
      </c>
    </row>
    <row r="117" spans="1:11" ht="15.75" x14ac:dyDescent="0.3">
      <c r="A117" s="168" t="s">
        <v>434</v>
      </c>
      <c r="B117" s="168">
        <v>250</v>
      </c>
      <c r="C117" s="222">
        <v>0.26</v>
      </c>
      <c r="D117" s="222">
        <v>0.26</v>
      </c>
      <c r="E117" s="222">
        <v>1.45</v>
      </c>
      <c r="F117" s="222">
        <v>14.3</v>
      </c>
      <c r="G117" s="167">
        <f t="shared" si="8"/>
        <v>9.802000000000001E-2</v>
      </c>
      <c r="H117" s="217">
        <f>'Елка-маркет'!M215*K117</f>
        <v>0</v>
      </c>
      <c r="I117" s="218">
        <f>'Елка-маркет'!M262*'База елки'!F117</f>
        <v>0</v>
      </c>
      <c r="J117" s="218">
        <f>G117*'Елка-маркет'!M262</f>
        <v>0</v>
      </c>
      <c r="K117" s="220">
        <v>7960</v>
      </c>
    </row>
    <row r="118" spans="1:11" ht="15.75" x14ac:dyDescent="0.3">
      <c r="A118" s="168" t="s">
        <v>435</v>
      </c>
      <c r="B118" s="168">
        <v>140</v>
      </c>
      <c r="C118" s="222">
        <v>0.27</v>
      </c>
      <c r="D118" s="222">
        <v>0.27</v>
      </c>
      <c r="E118" s="222">
        <v>0.85</v>
      </c>
      <c r="F118" s="222">
        <v>5</v>
      </c>
      <c r="G118" s="167">
        <f t="shared" si="8"/>
        <v>6.1965000000000006E-2</v>
      </c>
      <c r="H118" s="217">
        <f>'Елка-маркет'!M216*K118</f>
        <v>0</v>
      </c>
      <c r="I118" s="218">
        <f>'Елка-маркет'!M264*'База елки'!F118</f>
        <v>0</v>
      </c>
      <c r="J118" s="218">
        <f>G118*'Елка-маркет'!M264</f>
        <v>0</v>
      </c>
      <c r="K118" s="220">
        <v>2460</v>
      </c>
    </row>
    <row r="119" spans="1:11" ht="15.75" x14ac:dyDescent="0.3">
      <c r="A119" s="168" t="s">
        <v>436</v>
      </c>
      <c r="B119" s="168">
        <v>180</v>
      </c>
      <c r="C119" s="222">
        <v>0.35</v>
      </c>
      <c r="D119" s="222">
        <v>0.35</v>
      </c>
      <c r="E119" s="222">
        <v>1.45</v>
      </c>
      <c r="F119" s="222">
        <v>8.5</v>
      </c>
      <c r="G119" s="167">
        <f t="shared" si="8"/>
        <v>0.17762499999999998</v>
      </c>
      <c r="H119" s="217">
        <f>'Елка-маркет'!M217*K119</f>
        <v>0</v>
      </c>
      <c r="I119" s="218">
        <f>'Елка-маркет'!M265*'База елки'!F119</f>
        <v>0</v>
      </c>
      <c r="J119" s="218">
        <f>G119*'Елка-маркет'!M265</f>
        <v>0</v>
      </c>
      <c r="K119" s="220">
        <v>4100</v>
      </c>
    </row>
    <row r="120" spans="1:11" ht="15.75" x14ac:dyDescent="0.3">
      <c r="A120" s="168" t="s">
        <v>437</v>
      </c>
      <c r="B120" s="168">
        <v>220</v>
      </c>
      <c r="C120" s="222">
        <v>0.35</v>
      </c>
      <c r="D120" s="222">
        <v>0.35</v>
      </c>
      <c r="E120" s="222">
        <v>1.45</v>
      </c>
      <c r="F120" s="222">
        <v>14</v>
      </c>
      <c r="G120" s="167">
        <f t="shared" si="8"/>
        <v>0.17762499999999998</v>
      </c>
      <c r="H120" s="217">
        <f>'Елка-маркет'!M218*K120</f>
        <v>0</v>
      </c>
      <c r="I120" s="218">
        <f>'Елка-маркет'!M266*'База елки'!F120</f>
        <v>0</v>
      </c>
      <c r="J120" s="218">
        <f>G120*'Елка-маркет'!M266</f>
        <v>0</v>
      </c>
      <c r="K120" s="220">
        <v>6900</v>
      </c>
    </row>
    <row r="121" spans="1:11" ht="15.75" x14ac:dyDescent="0.3">
      <c r="A121" t="s">
        <v>145</v>
      </c>
      <c r="B121">
        <v>140</v>
      </c>
      <c r="C121" s="222">
        <v>0.27</v>
      </c>
      <c r="D121" s="222">
        <v>0.27</v>
      </c>
      <c r="E121" s="222">
        <v>0.85</v>
      </c>
      <c r="F121" s="222">
        <v>5</v>
      </c>
      <c r="G121" s="167">
        <f t="shared" ref="G121:G130" si="9">C121*D121*E121</f>
        <v>6.1965000000000006E-2</v>
      </c>
      <c r="H121" s="217">
        <f>'Елка-маркет'!M227*K121</f>
        <v>0</v>
      </c>
      <c r="I121" s="218">
        <f>'Елка-маркет'!M267*'База елки'!F121</f>
        <v>0</v>
      </c>
      <c r="J121" s="218">
        <f>G121*'Елка-маркет'!M267</f>
        <v>0</v>
      </c>
      <c r="K121" s="220">
        <v>2460</v>
      </c>
    </row>
    <row r="122" spans="1:11" ht="15.75" x14ac:dyDescent="0.3">
      <c r="A122" t="s">
        <v>147</v>
      </c>
      <c r="B122">
        <v>180</v>
      </c>
      <c r="C122" s="222">
        <v>0.35</v>
      </c>
      <c r="D122" s="222">
        <v>0.35</v>
      </c>
      <c r="E122" s="222">
        <v>1.45</v>
      </c>
      <c r="F122" s="222">
        <v>8.5</v>
      </c>
      <c r="G122" s="167">
        <f t="shared" si="9"/>
        <v>0.17762499999999998</v>
      </c>
      <c r="H122" s="217">
        <f>'Елка-маркет'!M228*K122</f>
        <v>0</v>
      </c>
      <c r="I122" s="218">
        <f>'Елка-маркет'!M268*'База елки'!F122</f>
        <v>0</v>
      </c>
      <c r="J122" s="218">
        <f>G122*'Елка-маркет'!M268</f>
        <v>0</v>
      </c>
      <c r="K122" s="220">
        <v>4100</v>
      </c>
    </row>
    <row r="123" spans="1:11" ht="15.75" x14ac:dyDescent="0.3">
      <c r="A123" t="s">
        <v>149</v>
      </c>
      <c r="B123">
        <v>220</v>
      </c>
      <c r="C123" s="222">
        <v>0.35</v>
      </c>
      <c r="D123" s="222">
        <v>0.35</v>
      </c>
      <c r="E123" s="222">
        <v>1.45</v>
      </c>
      <c r="F123" s="222">
        <v>14</v>
      </c>
      <c r="G123" s="167">
        <f t="shared" si="9"/>
        <v>0.17762499999999998</v>
      </c>
      <c r="H123" s="217">
        <f>'Елка-маркет'!M229*K123</f>
        <v>0</v>
      </c>
      <c r="I123" s="218">
        <f>'Елка-маркет'!M269*'База елки'!F123</f>
        <v>0</v>
      </c>
      <c r="J123" s="218">
        <f>G123*'Елка-маркет'!M269</f>
        <v>0</v>
      </c>
      <c r="K123" s="220">
        <v>6900</v>
      </c>
    </row>
    <row r="124" spans="1:11" ht="15.75" x14ac:dyDescent="0.3">
      <c r="A124" t="s">
        <v>491</v>
      </c>
      <c r="B124">
        <v>150</v>
      </c>
      <c r="C124" s="222">
        <v>0.22</v>
      </c>
      <c r="D124" s="222">
        <v>0.22</v>
      </c>
      <c r="E124" s="222">
        <v>1.1499999999999999</v>
      </c>
      <c r="F124" s="222">
        <v>4.3</v>
      </c>
      <c r="G124" s="167">
        <f t="shared" si="9"/>
        <v>5.5659999999999994E-2</v>
      </c>
      <c r="H124" s="217">
        <f>'Елка-маркет'!M230*K124</f>
        <v>0</v>
      </c>
      <c r="I124" s="218">
        <f>'Елка-маркет'!M270*'База елки'!F124</f>
        <v>0</v>
      </c>
      <c r="J124" s="218">
        <f>G124*'Елка-маркет'!M270</f>
        <v>0</v>
      </c>
      <c r="K124" s="220">
        <v>3880</v>
      </c>
    </row>
    <row r="125" spans="1:11" ht="15.75" x14ac:dyDescent="0.3">
      <c r="A125" t="s">
        <v>492</v>
      </c>
      <c r="B125">
        <v>180</v>
      </c>
      <c r="C125" s="222">
        <v>0.25</v>
      </c>
      <c r="D125" s="222">
        <v>0.25</v>
      </c>
      <c r="E125" s="222">
        <v>1.35</v>
      </c>
      <c r="F125" s="222">
        <v>7</v>
      </c>
      <c r="G125" s="167">
        <f t="shared" si="9"/>
        <v>8.4375000000000006E-2</v>
      </c>
      <c r="H125" s="217">
        <f>'Елка-маркет'!M231*K125</f>
        <v>0</v>
      </c>
      <c r="I125" s="218">
        <f>'Елка-маркет'!M271*'База елки'!F125</f>
        <v>0</v>
      </c>
      <c r="J125" s="218">
        <f>G125*'Елка-маркет'!M271</f>
        <v>0</v>
      </c>
      <c r="K125" s="220">
        <v>5800</v>
      </c>
    </row>
    <row r="126" spans="1:11" ht="15.75" x14ac:dyDescent="0.3">
      <c r="A126" t="s">
        <v>493</v>
      </c>
      <c r="B126">
        <v>220</v>
      </c>
      <c r="C126" s="222">
        <v>0.26</v>
      </c>
      <c r="D126" s="222">
        <v>0.26</v>
      </c>
      <c r="E126" s="222">
        <v>1.45</v>
      </c>
      <c r="F126" s="222">
        <v>9.8000000000000007</v>
      </c>
      <c r="G126" s="167">
        <f t="shared" si="9"/>
        <v>9.802000000000001E-2</v>
      </c>
      <c r="H126" s="217">
        <f>'Елка-маркет'!M232*K126</f>
        <v>0</v>
      </c>
      <c r="I126" s="218">
        <f>'Елка-маркет'!M272*'База елки'!F126</f>
        <v>0</v>
      </c>
      <c r="J126" s="218">
        <f>G126*'Елка-маркет'!M272</f>
        <v>0</v>
      </c>
      <c r="K126" s="220">
        <v>7740</v>
      </c>
    </row>
    <row r="127" spans="1:11" ht="15.75" x14ac:dyDescent="0.3">
      <c r="A127" t="s">
        <v>494</v>
      </c>
      <c r="B127">
        <v>250</v>
      </c>
      <c r="C127" s="222">
        <v>0.33</v>
      </c>
      <c r="D127" s="222">
        <v>0.33</v>
      </c>
      <c r="E127" s="222">
        <v>1.4</v>
      </c>
      <c r="F127" s="222">
        <v>14.3</v>
      </c>
      <c r="G127" s="167">
        <f t="shared" si="9"/>
        <v>0.15246000000000001</v>
      </c>
      <c r="H127" s="217">
        <f>'Елка-маркет'!M233*K127</f>
        <v>0</v>
      </c>
      <c r="I127" s="218">
        <f>'Елка-маркет'!M273*'База елки'!F127</f>
        <v>0</v>
      </c>
      <c r="J127" s="218">
        <f>G127*'Елка-маркет'!M273</f>
        <v>0</v>
      </c>
      <c r="K127" s="220">
        <v>9660</v>
      </c>
    </row>
    <row r="128" spans="1:11" ht="15.75" x14ac:dyDescent="0.3">
      <c r="A128" t="s">
        <v>495</v>
      </c>
      <c r="B128">
        <v>150</v>
      </c>
      <c r="C128" s="222"/>
      <c r="D128" s="222"/>
      <c r="E128" s="222"/>
      <c r="F128" s="222"/>
      <c r="G128" s="167">
        <f t="shared" si="9"/>
        <v>0</v>
      </c>
      <c r="H128" s="217">
        <f>'Елка-маркет'!M234*K128</f>
        <v>0</v>
      </c>
      <c r="I128" s="218">
        <f>'Елка-маркет'!M274*'База елки'!F128</f>
        <v>0</v>
      </c>
      <c r="J128" s="218">
        <f>G128*'Елка-маркет'!M274</f>
        <v>0</v>
      </c>
      <c r="K128" s="220">
        <v>4140</v>
      </c>
    </row>
    <row r="129" spans="1:11" ht="15.75" x14ac:dyDescent="0.3">
      <c r="A129" t="s">
        <v>496</v>
      </c>
      <c r="B129">
        <v>180</v>
      </c>
      <c r="C129" s="222"/>
      <c r="D129" s="222"/>
      <c r="E129" s="222"/>
      <c r="F129" s="222"/>
      <c r="G129" s="167">
        <f t="shared" si="9"/>
        <v>0</v>
      </c>
      <c r="H129" s="217">
        <f>'Елка-маркет'!M251*K129</f>
        <v>0</v>
      </c>
      <c r="I129" s="218">
        <f>'Елка-маркет'!M275*'База елки'!F129</f>
        <v>0</v>
      </c>
      <c r="J129" s="218">
        <f>G129*'Елка-маркет'!M275</f>
        <v>0</v>
      </c>
      <c r="K129" s="220">
        <v>5900</v>
      </c>
    </row>
    <row r="130" spans="1:11" ht="15.75" x14ac:dyDescent="0.3">
      <c r="A130" t="s">
        <v>497</v>
      </c>
      <c r="B130">
        <v>220</v>
      </c>
      <c r="C130" s="222"/>
      <c r="D130" s="222"/>
      <c r="E130" s="222"/>
      <c r="F130" s="222"/>
      <c r="G130" s="167">
        <f t="shared" si="9"/>
        <v>0</v>
      </c>
      <c r="H130" s="217">
        <f>'Елка-маркет'!M252*K130</f>
        <v>0</v>
      </c>
      <c r="I130" s="218">
        <f>'Елка-маркет'!M276*'База елки'!F130</f>
        <v>0</v>
      </c>
      <c r="J130" s="218">
        <f>G130*'Елка-маркет'!M276</f>
        <v>0</v>
      </c>
      <c r="K130" s="220">
        <v>7620</v>
      </c>
    </row>
    <row r="131" spans="1:11" ht="15.75" x14ac:dyDescent="0.3">
      <c r="A131" s="168" t="s">
        <v>438</v>
      </c>
      <c r="B131" s="168">
        <v>150</v>
      </c>
      <c r="C131" s="222">
        <v>0.22</v>
      </c>
      <c r="D131" s="222">
        <v>0.22</v>
      </c>
      <c r="E131" s="222">
        <v>1.1499999999999999</v>
      </c>
      <c r="F131" s="222">
        <v>5.5</v>
      </c>
      <c r="G131" s="167">
        <f t="shared" ref="G131:G136" si="10">C131*D131*E131</f>
        <v>5.5659999999999994E-2</v>
      </c>
      <c r="H131" s="217">
        <f>'Елка-маркет'!M253*K131</f>
        <v>0</v>
      </c>
      <c r="I131" s="218">
        <f>'Елка-маркет'!M277*'База елки'!F131</f>
        <v>0</v>
      </c>
      <c r="J131" s="218">
        <f>G131*'Елка-маркет'!M277</f>
        <v>0</v>
      </c>
      <c r="K131" s="220">
        <v>6180</v>
      </c>
    </row>
    <row r="132" spans="1:11" ht="15.75" x14ac:dyDescent="0.3">
      <c r="A132" s="168" t="s">
        <v>439</v>
      </c>
      <c r="B132" s="168">
        <v>180</v>
      </c>
      <c r="C132" s="222">
        <v>0.25</v>
      </c>
      <c r="D132" s="222">
        <v>0.25</v>
      </c>
      <c r="E132" s="222">
        <v>1.35</v>
      </c>
      <c r="F132" s="222">
        <v>8.5</v>
      </c>
      <c r="G132" s="167">
        <f t="shared" si="10"/>
        <v>8.4375000000000006E-2</v>
      </c>
      <c r="H132" s="217">
        <f>'Елка-маркет'!M254*K132</f>
        <v>0</v>
      </c>
      <c r="I132" s="218">
        <f>'Елка-маркет'!M278*'База елки'!F132</f>
        <v>0</v>
      </c>
      <c r="J132" s="218">
        <f>G132*'Елка-маркет'!M278</f>
        <v>0</v>
      </c>
      <c r="K132" s="220">
        <v>9280</v>
      </c>
    </row>
    <row r="133" spans="1:11" ht="15.75" x14ac:dyDescent="0.3">
      <c r="A133" s="168" t="s">
        <v>525</v>
      </c>
      <c r="B133" s="168">
        <v>210</v>
      </c>
      <c r="C133" s="222">
        <v>0.26</v>
      </c>
      <c r="D133" s="222">
        <v>0.26</v>
      </c>
      <c r="E133" s="222">
        <v>1.45</v>
      </c>
      <c r="F133" s="222">
        <v>12</v>
      </c>
      <c r="G133" s="167">
        <f t="shared" si="10"/>
        <v>9.802000000000001E-2</v>
      </c>
      <c r="H133" s="217">
        <f>'Елка-маркет'!M255*K133</f>
        <v>0</v>
      </c>
      <c r="I133" s="218">
        <f>'Елка-маркет'!M279*'База елки'!F133</f>
        <v>0</v>
      </c>
      <c r="J133" s="218">
        <f>G133*'Елка-маркет'!M279</f>
        <v>0</v>
      </c>
      <c r="K133" s="220">
        <v>12360</v>
      </c>
    </row>
    <row r="134" spans="1:11" ht="15.75" x14ac:dyDescent="0.3">
      <c r="A134" s="168" t="s">
        <v>440</v>
      </c>
      <c r="B134" s="168">
        <v>250</v>
      </c>
      <c r="C134" s="222">
        <v>0.33</v>
      </c>
      <c r="D134" s="222">
        <v>0.33</v>
      </c>
      <c r="E134" s="222">
        <v>1.4</v>
      </c>
      <c r="F134" s="222">
        <v>15</v>
      </c>
      <c r="G134" s="167">
        <f t="shared" si="10"/>
        <v>0.15246000000000001</v>
      </c>
      <c r="H134" s="217">
        <f>'Елка-маркет'!M256*K134</f>
        <v>0</v>
      </c>
      <c r="I134" s="218">
        <f>'Елка-маркет'!M280*'База елки'!F134</f>
        <v>0</v>
      </c>
      <c r="J134" s="218">
        <f>G134*'Елка-маркет'!M280</f>
        <v>0</v>
      </c>
      <c r="K134" s="220">
        <v>18540</v>
      </c>
    </row>
    <row r="135" spans="1:11" ht="15.75" x14ac:dyDescent="0.3">
      <c r="A135" s="168" t="s">
        <v>441</v>
      </c>
      <c r="B135" s="168">
        <v>270</v>
      </c>
      <c r="C135" s="222">
        <v>0.33</v>
      </c>
      <c r="D135" s="222">
        <v>0.33</v>
      </c>
      <c r="E135" s="222">
        <v>1.4</v>
      </c>
      <c r="F135" s="222">
        <v>27</v>
      </c>
      <c r="G135" s="167">
        <f t="shared" si="10"/>
        <v>0.15246000000000001</v>
      </c>
      <c r="H135" s="217">
        <f>'Елка-маркет'!M257*K135</f>
        <v>0</v>
      </c>
      <c r="I135" s="218">
        <f>'Елка-маркет'!M281*'База елки'!F135</f>
        <v>0</v>
      </c>
      <c r="J135" s="218">
        <f>G135*'Елка-маркет'!M281</f>
        <v>0</v>
      </c>
      <c r="K135" s="220">
        <v>23160</v>
      </c>
    </row>
    <row r="136" spans="1:11" ht="15.75" x14ac:dyDescent="0.3">
      <c r="A136" s="168" t="s">
        <v>442</v>
      </c>
      <c r="B136" s="168">
        <v>300</v>
      </c>
      <c r="C136" s="222">
        <v>0.33</v>
      </c>
      <c r="D136" s="222">
        <v>0.33</v>
      </c>
      <c r="E136" s="222">
        <v>1.4</v>
      </c>
      <c r="F136" s="222">
        <v>30</v>
      </c>
      <c r="G136" s="167">
        <f t="shared" si="10"/>
        <v>0.15246000000000001</v>
      </c>
      <c r="H136" s="217">
        <f>'Елка-маркет'!M258*K136</f>
        <v>0</v>
      </c>
      <c r="I136" s="218">
        <f>'Елка-маркет'!M282*'База елки'!F136</f>
        <v>0</v>
      </c>
      <c r="J136" s="218">
        <f>G136*'Елка-маркет'!M282</f>
        <v>0</v>
      </c>
      <c r="K136" s="220">
        <v>29340</v>
      </c>
    </row>
    <row r="137" spans="1:11" ht="15.75" x14ac:dyDescent="0.3">
      <c r="A137" t="s">
        <v>163</v>
      </c>
      <c r="B137">
        <v>150</v>
      </c>
      <c r="C137" s="225">
        <v>0.22</v>
      </c>
      <c r="D137" s="225">
        <v>0.22</v>
      </c>
      <c r="E137" s="225">
        <v>1.1499999999999999</v>
      </c>
      <c r="F137" s="225">
        <v>5.5</v>
      </c>
      <c r="G137" s="167">
        <f t="shared" ref="G137:G186" si="11">C137*D137*E137</f>
        <v>5.5659999999999994E-2</v>
      </c>
      <c r="H137" s="217">
        <f>'Елка-маркет'!M259*K137</f>
        <v>0</v>
      </c>
      <c r="I137" s="218">
        <f>'Елка-маркет'!M283*'База елки'!F137</f>
        <v>0</v>
      </c>
      <c r="J137" s="218">
        <f>G137*'Елка-маркет'!M283</f>
        <v>0</v>
      </c>
      <c r="K137" s="220">
        <v>6180</v>
      </c>
    </row>
    <row r="138" spans="1:11" ht="15.75" x14ac:dyDescent="0.3">
      <c r="A138" t="s">
        <v>165</v>
      </c>
      <c r="B138">
        <v>180</v>
      </c>
      <c r="C138" s="225">
        <v>0.25</v>
      </c>
      <c r="D138" s="225">
        <v>0.25</v>
      </c>
      <c r="E138" s="225">
        <v>1.35</v>
      </c>
      <c r="F138" s="225">
        <v>8.5</v>
      </c>
      <c r="G138" s="167">
        <f t="shared" si="11"/>
        <v>8.4375000000000006E-2</v>
      </c>
      <c r="H138" s="217">
        <f>'Елка-маркет'!M260*K138</f>
        <v>0</v>
      </c>
      <c r="I138" s="218">
        <f>'Елка-маркет'!M284*'База елки'!F138</f>
        <v>0</v>
      </c>
      <c r="J138" s="218">
        <f>G138*'Елка-маркет'!M284</f>
        <v>0</v>
      </c>
      <c r="K138" s="220">
        <v>9280</v>
      </c>
    </row>
    <row r="139" spans="1:11" ht="15.75" x14ac:dyDescent="0.3">
      <c r="A139" t="s">
        <v>499</v>
      </c>
      <c r="B139">
        <v>210</v>
      </c>
      <c r="C139" s="225">
        <v>0.26</v>
      </c>
      <c r="D139" s="225">
        <v>0.26</v>
      </c>
      <c r="E139" s="225">
        <v>1.45</v>
      </c>
      <c r="F139" s="225">
        <v>12</v>
      </c>
      <c r="G139" s="167">
        <f t="shared" si="11"/>
        <v>9.802000000000001E-2</v>
      </c>
      <c r="H139" s="217">
        <f>'Елка-маркет'!M261*K139</f>
        <v>0</v>
      </c>
      <c r="I139" s="218">
        <f>'Елка-маркет'!M285*'База елки'!F139</f>
        <v>0</v>
      </c>
      <c r="J139" s="218">
        <f>G139*'Елка-маркет'!M285</f>
        <v>0</v>
      </c>
      <c r="K139" s="220">
        <v>12360</v>
      </c>
    </row>
    <row r="140" spans="1:11" ht="15.75" x14ac:dyDescent="0.3">
      <c r="A140" t="s">
        <v>169</v>
      </c>
      <c r="B140" s="168">
        <v>250</v>
      </c>
      <c r="C140" s="222">
        <v>0.33</v>
      </c>
      <c r="D140" s="222">
        <v>0.33</v>
      </c>
      <c r="E140" s="222">
        <v>1.4</v>
      </c>
      <c r="F140" s="222">
        <v>15</v>
      </c>
      <c r="G140" s="167">
        <f t="shared" si="11"/>
        <v>0.15246000000000001</v>
      </c>
      <c r="H140" s="217">
        <f>'Елка-маркет'!M262*K140</f>
        <v>0</v>
      </c>
      <c r="I140" s="218">
        <f>'Елка-маркет'!M286*'База елки'!F140</f>
        <v>0</v>
      </c>
      <c r="J140" s="218">
        <f>G140*'Елка-маркет'!M286</f>
        <v>0</v>
      </c>
      <c r="K140" s="220">
        <v>20080</v>
      </c>
    </row>
    <row r="141" spans="1:11" ht="15.75" x14ac:dyDescent="0.3">
      <c r="A141" t="s">
        <v>171</v>
      </c>
      <c r="B141" s="168">
        <v>300</v>
      </c>
      <c r="C141" s="222">
        <v>0.33</v>
      </c>
      <c r="D141" s="222">
        <v>0.33</v>
      </c>
      <c r="E141" s="222">
        <v>1.4</v>
      </c>
      <c r="F141" s="222">
        <v>30</v>
      </c>
      <c r="G141" s="167">
        <f t="shared" si="11"/>
        <v>0.15246000000000001</v>
      </c>
      <c r="H141" s="217">
        <f>'Елка-маркет'!M263*K141</f>
        <v>0</v>
      </c>
      <c r="I141" s="218">
        <f>'Елка-маркет'!M287*'База елки'!F141</f>
        <v>0</v>
      </c>
      <c r="J141" s="218">
        <f>G141*'Елка-маркет'!M287</f>
        <v>0</v>
      </c>
      <c r="K141" s="220">
        <v>0</v>
      </c>
    </row>
    <row r="142" spans="1:11" ht="15.75" x14ac:dyDescent="0.3">
      <c r="A142" t="s">
        <v>500</v>
      </c>
      <c r="B142" s="168">
        <v>180</v>
      </c>
      <c r="C142" s="222"/>
      <c r="D142" s="222"/>
      <c r="E142" s="222"/>
      <c r="F142" s="222"/>
      <c r="G142" s="167">
        <f t="shared" si="11"/>
        <v>0</v>
      </c>
      <c r="H142" s="217">
        <f>'Елка-маркет'!M264*K142</f>
        <v>0</v>
      </c>
      <c r="I142" s="218">
        <f>'Елка-маркет'!M288*'База елки'!F142</f>
        <v>0</v>
      </c>
      <c r="J142" s="218">
        <f>G142*'Елка-маркет'!M288</f>
        <v>0</v>
      </c>
      <c r="K142" s="220">
        <v>11600</v>
      </c>
    </row>
    <row r="143" spans="1:11" ht="15.75" x14ac:dyDescent="0.3">
      <c r="A143" t="s">
        <v>501</v>
      </c>
      <c r="B143" s="168">
        <v>210</v>
      </c>
      <c r="C143" s="222"/>
      <c r="D143" s="222"/>
      <c r="E143" s="222"/>
      <c r="F143" s="222"/>
      <c r="G143" s="167">
        <f t="shared" si="11"/>
        <v>0</v>
      </c>
      <c r="H143" s="217">
        <f>'Елка-маркет'!M265*K143</f>
        <v>0</v>
      </c>
      <c r="I143" s="218">
        <f>'Елка-маркет'!M289*'База елки'!F143</f>
        <v>0</v>
      </c>
      <c r="J143" s="218">
        <f>G143*'Елка-маркет'!M289</f>
        <v>0</v>
      </c>
      <c r="K143" s="220">
        <v>14480</v>
      </c>
    </row>
    <row r="144" spans="1:11" ht="15.75" x14ac:dyDescent="0.3">
      <c r="A144" t="s">
        <v>502</v>
      </c>
      <c r="B144" s="168">
        <v>230</v>
      </c>
      <c r="C144" s="222"/>
      <c r="D144" s="222"/>
      <c r="E144" s="222"/>
      <c r="F144" s="222"/>
      <c r="G144" s="167">
        <f t="shared" si="11"/>
        <v>0</v>
      </c>
      <c r="H144" s="217">
        <f>'Елка-маркет'!M266*K144</f>
        <v>0</v>
      </c>
      <c r="I144" s="218">
        <f>'Елка-маркет'!M290*'База елки'!F144</f>
        <v>0</v>
      </c>
      <c r="J144" s="218">
        <f>G144*'Елка-маркет'!M290</f>
        <v>0</v>
      </c>
      <c r="K144" s="220">
        <v>17380</v>
      </c>
    </row>
    <row r="145" spans="1:13" ht="15.75" x14ac:dyDescent="0.3">
      <c r="A145">
        <v>1</v>
      </c>
      <c r="B145" s="168">
        <v>60</v>
      </c>
      <c r="C145" s="222">
        <v>0.55000000000000004</v>
      </c>
      <c r="D145" s="222">
        <v>0.09</v>
      </c>
      <c r="E145" s="222">
        <v>0.11</v>
      </c>
      <c r="F145" s="222">
        <v>1.0166666666666699</v>
      </c>
      <c r="G145" s="167">
        <f t="shared" si="11"/>
        <v>5.4450000000000002E-3</v>
      </c>
      <c r="H145" s="217">
        <f>'Елка-маркет'!M267*K145</f>
        <v>0</v>
      </c>
      <c r="I145" s="218">
        <f>'Елка-маркет'!M291*'База елки'!F145</f>
        <v>0</v>
      </c>
      <c r="J145" s="218">
        <f>G145*'Елка-маркет'!M291</f>
        <v>0</v>
      </c>
      <c r="K145" s="220">
        <v>1160</v>
      </c>
      <c r="M145" s="237"/>
    </row>
    <row r="146" spans="1:13" ht="15.75" x14ac:dyDescent="0.3">
      <c r="A146">
        <v>1</v>
      </c>
      <c r="B146" s="168">
        <v>90</v>
      </c>
      <c r="C146" s="222">
        <v>0.8</v>
      </c>
      <c r="D146" s="222">
        <v>0.09</v>
      </c>
      <c r="E146" s="222">
        <v>0.11</v>
      </c>
      <c r="F146" s="222">
        <v>1.68333333333333</v>
      </c>
      <c r="G146" s="167">
        <f t="shared" si="11"/>
        <v>7.92E-3</v>
      </c>
      <c r="H146" s="217">
        <f>'Елка-маркет'!M268*K146</f>
        <v>0</v>
      </c>
      <c r="I146" s="218">
        <f>'Елка-маркет'!M292*'База елки'!F146</f>
        <v>0</v>
      </c>
      <c r="J146" s="218">
        <f>G146*'Елка-маркет'!M292</f>
        <v>0</v>
      </c>
      <c r="K146" s="220">
        <v>1960</v>
      </c>
      <c r="M146" s="237"/>
    </row>
    <row r="147" spans="1:13" ht="15.75" x14ac:dyDescent="0.3">
      <c r="A147">
        <v>1</v>
      </c>
      <c r="B147" s="168">
        <v>120</v>
      </c>
      <c r="C147" s="222">
        <v>1.05</v>
      </c>
      <c r="D147" s="222">
        <v>0.1</v>
      </c>
      <c r="E147" s="222">
        <v>0.12</v>
      </c>
      <c r="F147" s="222">
        <v>2.4111111111111101</v>
      </c>
      <c r="G147" s="167">
        <f t="shared" si="11"/>
        <v>1.26E-2</v>
      </c>
      <c r="H147" s="217">
        <f>'Елка-маркет'!M269*K147</f>
        <v>0</v>
      </c>
      <c r="I147" s="218">
        <f>'Елка-маркет'!M293*'База елки'!F147</f>
        <v>0</v>
      </c>
      <c r="J147" s="218">
        <f>G147*'Елка-маркет'!M293</f>
        <v>0</v>
      </c>
      <c r="K147" s="220">
        <v>2680</v>
      </c>
      <c r="M147" s="237"/>
    </row>
    <row r="148" spans="1:13" ht="15.75" x14ac:dyDescent="0.3">
      <c r="A148">
        <v>1</v>
      </c>
      <c r="B148" s="168">
        <v>150</v>
      </c>
      <c r="C148" s="222">
        <v>1.35</v>
      </c>
      <c r="D148" s="222">
        <v>0.11</v>
      </c>
      <c r="E148" s="222">
        <v>0.13</v>
      </c>
      <c r="F148" s="222">
        <v>3.3333333333333299</v>
      </c>
      <c r="G148" s="167">
        <f t="shared" si="11"/>
        <v>1.9305000000000003E-2</v>
      </c>
      <c r="H148" s="217">
        <f>'Елка-маркет'!M270*K148</f>
        <v>0</v>
      </c>
      <c r="I148" s="218">
        <f>'Елка-маркет'!M294*'База елки'!F148</f>
        <v>0</v>
      </c>
      <c r="J148" s="218">
        <f>G148*'Елка-маркет'!M294</f>
        <v>0</v>
      </c>
      <c r="K148" s="220">
        <v>3720</v>
      </c>
      <c r="M148" s="237"/>
    </row>
    <row r="149" spans="1:13" ht="15.75" x14ac:dyDescent="0.3">
      <c r="A149">
        <v>1</v>
      </c>
      <c r="B149" s="168">
        <v>180</v>
      </c>
      <c r="C149" s="222">
        <v>1.04</v>
      </c>
      <c r="D149" s="222">
        <v>0.14000000000000001</v>
      </c>
      <c r="E149" s="222">
        <v>0.16</v>
      </c>
      <c r="F149" s="222">
        <v>4.2</v>
      </c>
      <c r="G149" s="167">
        <f t="shared" si="11"/>
        <v>2.3296000000000001E-2</v>
      </c>
      <c r="H149" s="217">
        <f>'Елка-маркет'!M271*K149</f>
        <v>0</v>
      </c>
      <c r="I149" s="218">
        <f>'Елка-маркет'!M295*'База елки'!F149</f>
        <v>0</v>
      </c>
      <c r="J149" s="218">
        <f>G149*'Елка-маркет'!M295</f>
        <v>0</v>
      </c>
      <c r="K149" s="220">
        <v>4880</v>
      </c>
      <c r="M149" s="237"/>
    </row>
    <row r="150" spans="1:13" ht="15.75" x14ac:dyDescent="0.3">
      <c r="A150">
        <v>1</v>
      </c>
      <c r="B150" s="168">
        <v>210</v>
      </c>
      <c r="C150" s="222">
        <v>1.18</v>
      </c>
      <c r="D150" s="222">
        <v>0.16</v>
      </c>
      <c r="E150" s="222">
        <v>0.18</v>
      </c>
      <c r="F150" s="222">
        <v>6</v>
      </c>
      <c r="G150" s="167">
        <f t="shared" si="11"/>
        <v>3.3984E-2</v>
      </c>
      <c r="H150" s="217">
        <f>'Елка-маркет'!M272*K150</f>
        <v>0</v>
      </c>
      <c r="I150" s="218">
        <f>'Елка-маркет'!M296*'База елки'!F150</f>
        <v>0</v>
      </c>
      <c r="J150" s="218">
        <f>G150*'Елка-маркет'!M296</f>
        <v>0</v>
      </c>
      <c r="K150" s="220">
        <v>6320</v>
      </c>
      <c r="M150" s="237"/>
    </row>
    <row r="151" spans="1:13" ht="15.75" x14ac:dyDescent="0.3">
      <c r="A151">
        <v>2</v>
      </c>
      <c r="B151" s="168">
        <v>60</v>
      </c>
      <c r="C151" s="222">
        <v>0.55000000000000004</v>
      </c>
      <c r="D151" s="222">
        <v>0.14000000000000001</v>
      </c>
      <c r="E151" s="222">
        <v>0.14000000000000001</v>
      </c>
      <c r="F151" s="222">
        <v>1.1111111111111101</v>
      </c>
      <c r="G151" s="167">
        <f t="shared" si="11"/>
        <v>1.0780000000000003E-2</v>
      </c>
      <c r="H151" s="217">
        <f>'Елка-маркет'!M273*K151</f>
        <v>0</v>
      </c>
      <c r="I151" s="218">
        <f>'Елка-маркет'!M297*'База елки'!F151</f>
        <v>0</v>
      </c>
      <c r="J151" s="218">
        <f>G151*'Елка-маркет'!M297</f>
        <v>0</v>
      </c>
      <c r="K151" s="220">
        <v>1380</v>
      </c>
      <c r="M151" s="237"/>
    </row>
    <row r="152" spans="1:13" ht="15.75" x14ac:dyDescent="0.3">
      <c r="A152">
        <v>2</v>
      </c>
      <c r="B152" s="168">
        <v>90</v>
      </c>
      <c r="C152" s="222">
        <v>0.8</v>
      </c>
      <c r="D152" s="222">
        <v>0.14000000000000001</v>
      </c>
      <c r="E152" s="222">
        <v>0.14000000000000001</v>
      </c>
      <c r="F152" s="222">
        <v>1.8</v>
      </c>
      <c r="G152" s="167">
        <f t="shared" si="11"/>
        <v>1.5680000000000003E-2</v>
      </c>
      <c r="H152" s="217">
        <f>'Елка-маркет'!M274*K152</f>
        <v>0</v>
      </c>
      <c r="I152" s="218">
        <f>'Елка-маркет'!M298*'База елки'!F152</f>
        <v>0</v>
      </c>
      <c r="J152" s="218">
        <f>G152*'Елка-маркет'!M298</f>
        <v>0</v>
      </c>
      <c r="K152" s="220">
        <v>2280</v>
      </c>
      <c r="M152" s="237"/>
    </row>
    <row r="153" spans="1:13" ht="15.75" x14ac:dyDescent="0.3">
      <c r="A153">
        <v>2</v>
      </c>
      <c r="B153" s="168">
        <v>120</v>
      </c>
      <c r="C153" s="222">
        <v>1.05</v>
      </c>
      <c r="D153" s="222">
        <v>0.15</v>
      </c>
      <c r="E153" s="222">
        <v>0.15</v>
      </c>
      <c r="F153" s="222">
        <v>2.6666666666666701</v>
      </c>
      <c r="G153" s="167">
        <f t="shared" si="11"/>
        <v>2.3625E-2</v>
      </c>
      <c r="H153" s="217">
        <f>'Елка-маркет'!M275*K153</f>
        <v>0</v>
      </c>
      <c r="I153" s="218">
        <f>'Елка-маркет'!M299*'База елки'!F153</f>
        <v>0</v>
      </c>
      <c r="J153" s="218">
        <f>G153*'Елка-маркет'!M299</f>
        <v>0</v>
      </c>
      <c r="K153" s="220">
        <v>3060</v>
      </c>
      <c r="M153" s="237"/>
    </row>
    <row r="154" spans="1:13" ht="15.75" x14ac:dyDescent="0.3">
      <c r="A154">
        <v>2</v>
      </c>
      <c r="B154" s="168">
        <v>150</v>
      </c>
      <c r="C154" s="222">
        <v>1.35</v>
      </c>
      <c r="D154" s="222">
        <v>0.16</v>
      </c>
      <c r="E154" s="222">
        <v>0.16</v>
      </c>
      <c r="F154" s="222">
        <v>3.93333333333333</v>
      </c>
      <c r="G154" s="167">
        <f t="shared" si="11"/>
        <v>3.4560000000000007E-2</v>
      </c>
      <c r="H154" s="217">
        <f>'Елка-маркет'!M276*K154</f>
        <v>0</v>
      </c>
      <c r="I154" s="218">
        <f>'Елка-маркет'!M300*'База елки'!F154</f>
        <v>0</v>
      </c>
      <c r="J154" s="218">
        <f>G154*'Елка-маркет'!M300</f>
        <v>0</v>
      </c>
      <c r="K154" s="220">
        <v>4240</v>
      </c>
      <c r="M154" s="237"/>
    </row>
    <row r="155" spans="1:13" ht="15.75" x14ac:dyDescent="0.3">
      <c r="A155">
        <v>2</v>
      </c>
      <c r="B155" s="168">
        <v>180</v>
      </c>
      <c r="C155" s="222">
        <v>1.04</v>
      </c>
      <c r="D155" s="222">
        <v>0.18</v>
      </c>
      <c r="E155" s="222">
        <v>0.18</v>
      </c>
      <c r="F155" s="222">
        <v>4.8666666666666698</v>
      </c>
      <c r="G155" s="167">
        <f t="shared" si="11"/>
        <v>3.3695999999999997E-2</v>
      </c>
      <c r="H155" s="217">
        <f>'Елка-маркет'!M277*K155</f>
        <v>0</v>
      </c>
      <c r="I155" s="218">
        <f>'Елка-маркет'!M301*'База елки'!F155</f>
        <v>0</v>
      </c>
      <c r="J155" s="218">
        <f>G155*'Елка-маркет'!M301</f>
        <v>0</v>
      </c>
      <c r="K155" s="220">
        <v>5400</v>
      </c>
      <c r="M155" s="237"/>
    </row>
    <row r="156" spans="1:13" ht="15.75" x14ac:dyDescent="0.3">
      <c r="A156">
        <v>2</v>
      </c>
      <c r="B156" s="168">
        <v>210</v>
      </c>
      <c r="C156" s="222">
        <v>1.18</v>
      </c>
      <c r="D156" s="222">
        <v>0.19</v>
      </c>
      <c r="E156" s="222">
        <v>0.19</v>
      </c>
      <c r="F156" s="222">
        <v>6.15</v>
      </c>
      <c r="G156" s="167">
        <f t="shared" si="11"/>
        <v>4.2597999999999997E-2</v>
      </c>
      <c r="H156" s="217">
        <f>'Елка-маркет'!M278*K156</f>
        <v>0</v>
      </c>
      <c r="I156" s="218">
        <f>'Елка-маркет'!M302*'База елки'!F156</f>
        <v>0</v>
      </c>
      <c r="J156" s="218">
        <f>G156*'Елка-маркет'!M302</f>
        <v>0</v>
      </c>
      <c r="K156" s="220">
        <v>6840</v>
      </c>
      <c r="M156" s="237"/>
    </row>
    <row r="157" spans="1:13" ht="15.75" x14ac:dyDescent="0.3">
      <c r="A157">
        <v>3</v>
      </c>
      <c r="B157" s="168">
        <v>60</v>
      </c>
      <c r="C157" s="222">
        <v>0.55000000000000004</v>
      </c>
      <c r="D157" s="222">
        <v>0.12</v>
      </c>
      <c r="E157" s="222">
        <v>0.12</v>
      </c>
      <c r="F157" s="222">
        <v>1.06666666666667</v>
      </c>
      <c r="G157" s="167">
        <f t="shared" si="11"/>
        <v>7.92E-3</v>
      </c>
      <c r="H157" s="217">
        <f>'Елка-маркет'!M279*K157</f>
        <v>0</v>
      </c>
      <c r="I157" s="218">
        <f>'Елка-маркет'!M303*'База елки'!F157</f>
        <v>0</v>
      </c>
      <c r="J157" s="218">
        <f>G157*'Елка-маркет'!M303</f>
        <v>0</v>
      </c>
      <c r="K157" s="220">
        <v>1240</v>
      </c>
      <c r="M157" s="237"/>
    </row>
    <row r="158" spans="1:13" ht="15.75" x14ac:dyDescent="0.3">
      <c r="A158">
        <v>3</v>
      </c>
      <c r="B158" s="168">
        <v>90</v>
      </c>
      <c r="C158" s="222">
        <v>0.8</v>
      </c>
      <c r="D158" s="222">
        <v>0.12</v>
      </c>
      <c r="E158" s="222">
        <v>0.12</v>
      </c>
      <c r="F158" s="222">
        <v>1.8333333333333299</v>
      </c>
      <c r="G158" s="167">
        <f t="shared" si="11"/>
        <v>1.1519999999999999E-2</v>
      </c>
      <c r="H158" s="217">
        <f>'Елка-маркет'!M280*K158</f>
        <v>0</v>
      </c>
      <c r="I158" s="218">
        <f>'Елка-маркет'!M304*'База елки'!F158</f>
        <v>0</v>
      </c>
      <c r="J158" s="218">
        <f>G158*'Елка-маркет'!M304</f>
        <v>0</v>
      </c>
      <c r="K158" s="220">
        <v>2020</v>
      </c>
      <c r="M158" s="237"/>
    </row>
    <row r="159" spans="1:13" ht="15.75" x14ac:dyDescent="0.3">
      <c r="A159">
        <v>3</v>
      </c>
      <c r="B159" s="168">
        <v>120</v>
      </c>
      <c r="C159" s="222">
        <v>1.05</v>
      </c>
      <c r="D159" s="222">
        <v>0.13</v>
      </c>
      <c r="E159" s="222">
        <v>0.13</v>
      </c>
      <c r="F159" s="222">
        <v>2.6666666666666701</v>
      </c>
      <c r="G159" s="167">
        <f t="shared" si="11"/>
        <v>1.7745E-2</v>
      </c>
      <c r="H159" s="217">
        <f>'Елка-маркет'!M281*K159</f>
        <v>0</v>
      </c>
      <c r="I159" s="218">
        <f>'Елка-маркет'!M305*'База елки'!F159</f>
        <v>0</v>
      </c>
      <c r="J159" s="218">
        <f>G159*'Елка-маркет'!M305</f>
        <v>0</v>
      </c>
      <c r="K159" s="220">
        <v>2800</v>
      </c>
      <c r="M159" s="237"/>
    </row>
    <row r="160" spans="1:13" ht="15.75" x14ac:dyDescent="0.3">
      <c r="A160">
        <v>3</v>
      </c>
      <c r="B160" s="168">
        <v>150</v>
      </c>
      <c r="C160" s="222">
        <v>1.35</v>
      </c>
      <c r="D160" s="222">
        <v>0.14000000000000001</v>
      </c>
      <c r="E160" s="222">
        <v>0.14000000000000001</v>
      </c>
      <c r="F160" s="222">
        <v>3.8333333333333299</v>
      </c>
      <c r="G160" s="167">
        <f t="shared" si="11"/>
        <v>2.6460000000000008E-2</v>
      </c>
      <c r="H160" s="217">
        <f>'Елка-маркет'!M282*K160</f>
        <v>0</v>
      </c>
      <c r="I160" s="218">
        <f>'Елка-маркет'!M306*'База елки'!F160</f>
        <v>0</v>
      </c>
      <c r="J160" s="218">
        <f>G160*'Елка-маркет'!M306</f>
        <v>0</v>
      </c>
      <c r="K160" s="220">
        <v>3900</v>
      </c>
      <c r="M160" s="237"/>
    </row>
    <row r="161" spans="1:13" ht="15.75" x14ac:dyDescent="0.3">
      <c r="A161">
        <v>3</v>
      </c>
      <c r="B161" s="168">
        <v>180</v>
      </c>
      <c r="C161" s="222">
        <v>1.04</v>
      </c>
      <c r="D161" s="222">
        <v>0.16</v>
      </c>
      <c r="E161" s="222">
        <v>0.16</v>
      </c>
      <c r="F161" s="222">
        <v>4.6666666666666696</v>
      </c>
      <c r="G161" s="167">
        <f t="shared" si="11"/>
        <v>2.6624000000000005E-2</v>
      </c>
      <c r="H161" s="217">
        <f>'Елка-маркет'!M283*K161</f>
        <v>0</v>
      </c>
      <c r="I161" s="218">
        <f>'Елка-маркет'!M307*'База елки'!F161</f>
        <v>0</v>
      </c>
      <c r="J161" s="218">
        <f>G161*'Елка-маркет'!M307</f>
        <v>0</v>
      </c>
      <c r="K161" s="220">
        <v>5140</v>
      </c>
      <c r="M161" s="237"/>
    </row>
    <row r="162" spans="1:13" ht="15.75" x14ac:dyDescent="0.3">
      <c r="A162">
        <v>3</v>
      </c>
      <c r="B162" s="168">
        <v>210</v>
      </c>
      <c r="C162" s="222">
        <v>1.18</v>
      </c>
      <c r="D162" s="222">
        <v>0.16</v>
      </c>
      <c r="E162" s="222">
        <v>0.18</v>
      </c>
      <c r="F162" s="222">
        <v>6.5</v>
      </c>
      <c r="G162" s="167">
        <f t="shared" si="11"/>
        <v>3.3984E-2</v>
      </c>
      <c r="H162" s="217">
        <f>'Елка-маркет'!M284*K162</f>
        <v>0</v>
      </c>
      <c r="I162" s="218">
        <f>'Елка-маркет'!M308*'База елки'!F162</f>
        <v>0</v>
      </c>
      <c r="J162" s="218">
        <f>G162*'Елка-маркет'!M308</f>
        <v>0</v>
      </c>
      <c r="K162" s="220">
        <v>6580</v>
      </c>
      <c r="M162" s="237"/>
    </row>
    <row r="163" spans="1:13" ht="15.75" x14ac:dyDescent="0.3">
      <c r="A163">
        <v>4</v>
      </c>
      <c r="B163" s="168">
        <v>60</v>
      </c>
      <c r="C163" s="222">
        <v>0.55000000000000004</v>
      </c>
      <c r="D163" s="222">
        <v>0.12</v>
      </c>
      <c r="E163" s="222">
        <v>0.12</v>
      </c>
      <c r="F163" s="222">
        <v>1.0833333333333299</v>
      </c>
      <c r="G163" s="167">
        <f t="shared" si="11"/>
        <v>7.92E-3</v>
      </c>
      <c r="H163" s="217">
        <f>'Елка-маркет'!M285*K163</f>
        <v>0</v>
      </c>
      <c r="I163" s="218">
        <f>'Елка-маркет'!M309*'База елки'!F163</f>
        <v>0</v>
      </c>
      <c r="J163" s="218">
        <f>G163*'Елка-маркет'!M309</f>
        <v>0</v>
      </c>
      <c r="K163" s="220">
        <v>1140</v>
      </c>
      <c r="M163" s="237"/>
    </row>
    <row r="164" spans="1:13" ht="15.75" x14ac:dyDescent="0.3">
      <c r="A164">
        <v>4</v>
      </c>
      <c r="B164" s="168">
        <v>90</v>
      </c>
      <c r="C164" s="222">
        <v>0.8</v>
      </c>
      <c r="D164" s="222">
        <v>0.12</v>
      </c>
      <c r="E164" s="222">
        <v>0.12</v>
      </c>
      <c r="F164" s="222">
        <v>1.8333333333333299</v>
      </c>
      <c r="G164" s="167">
        <f t="shared" si="11"/>
        <v>1.1519999999999999E-2</v>
      </c>
      <c r="H164" s="217">
        <f>'Елка-маркет'!M286*K164</f>
        <v>0</v>
      </c>
      <c r="I164" s="218">
        <f>'Елка-маркет'!M310*'База елки'!F164</f>
        <v>0</v>
      </c>
      <c r="J164" s="218">
        <f>G164*'Елка-маркет'!M310</f>
        <v>0</v>
      </c>
      <c r="K164" s="220">
        <v>1900</v>
      </c>
      <c r="M164" s="237"/>
    </row>
    <row r="165" spans="1:13" ht="15.75" x14ac:dyDescent="0.3">
      <c r="A165">
        <v>4</v>
      </c>
      <c r="B165" s="168">
        <v>120</v>
      </c>
      <c r="C165" s="222">
        <v>1.05</v>
      </c>
      <c r="D165" s="222">
        <v>0.13</v>
      </c>
      <c r="E165" s="222">
        <v>0.13</v>
      </c>
      <c r="F165" s="222">
        <v>2.4666666666666699</v>
      </c>
      <c r="G165" s="167">
        <f t="shared" si="11"/>
        <v>1.7745E-2</v>
      </c>
      <c r="H165" s="217">
        <f>'Елка-маркет'!M287*K165</f>
        <v>0</v>
      </c>
      <c r="I165" s="218">
        <f>'Елка-маркет'!M311*'База елки'!F165</f>
        <v>0</v>
      </c>
      <c r="J165" s="218">
        <f>G165*'Елка-маркет'!M311</f>
        <v>0</v>
      </c>
      <c r="K165" s="220">
        <v>2540</v>
      </c>
      <c r="M165" s="237"/>
    </row>
    <row r="166" spans="1:13" ht="15.75" x14ac:dyDescent="0.3">
      <c r="A166">
        <v>4</v>
      </c>
      <c r="B166" s="168">
        <v>150</v>
      </c>
      <c r="C166" s="222">
        <v>1.35</v>
      </c>
      <c r="D166" s="222">
        <v>0.14000000000000001</v>
      </c>
      <c r="E166" s="222">
        <v>0.14000000000000001</v>
      </c>
      <c r="F166" s="222">
        <v>3.5</v>
      </c>
      <c r="G166" s="167">
        <f t="shared" si="11"/>
        <v>2.6460000000000008E-2</v>
      </c>
      <c r="H166" s="217">
        <f>'Елка-маркет'!M288*K166</f>
        <v>0</v>
      </c>
      <c r="I166" s="218">
        <f>'Елка-маркет'!M312*'База елки'!F166</f>
        <v>0</v>
      </c>
      <c r="J166" s="218">
        <f>G166*'Елка-маркет'!M312</f>
        <v>0</v>
      </c>
      <c r="K166" s="220">
        <v>3580</v>
      </c>
      <c r="M166" s="237"/>
    </row>
    <row r="167" spans="1:13" ht="15.75" x14ac:dyDescent="0.3">
      <c r="A167">
        <v>4</v>
      </c>
      <c r="B167" s="168">
        <v>180</v>
      </c>
      <c r="C167" s="222">
        <v>1.04</v>
      </c>
      <c r="D167" s="222">
        <v>0.16</v>
      </c>
      <c r="E167" s="222">
        <v>0.16</v>
      </c>
      <c r="F167" s="222">
        <v>4.3333333333333304</v>
      </c>
      <c r="G167" s="167">
        <f t="shared" si="11"/>
        <v>2.6624000000000005E-2</v>
      </c>
      <c r="H167" s="217">
        <f>'Елка-маркет'!M289*K167</f>
        <v>0</v>
      </c>
      <c r="I167" s="218">
        <f>'Елка-маркет'!M313*'База елки'!F167</f>
        <v>0</v>
      </c>
      <c r="J167" s="218">
        <f>G167*'Елка-маркет'!M313</f>
        <v>0</v>
      </c>
      <c r="K167" s="220">
        <v>4620</v>
      </c>
      <c r="M167" s="237"/>
    </row>
    <row r="168" spans="1:13" ht="15.75" x14ac:dyDescent="0.3">
      <c r="A168">
        <v>4</v>
      </c>
      <c r="B168" s="168">
        <v>210</v>
      </c>
      <c r="C168" s="222">
        <v>1.18</v>
      </c>
      <c r="D168" s="222">
        <v>0.16</v>
      </c>
      <c r="E168" s="222">
        <v>0.18</v>
      </c>
      <c r="F168" s="222">
        <v>6</v>
      </c>
      <c r="G168" s="167">
        <f t="shared" si="11"/>
        <v>3.3984E-2</v>
      </c>
      <c r="H168" s="217">
        <f>'Елка-маркет'!M290*K168</f>
        <v>0</v>
      </c>
      <c r="I168" s="218">
        <f>'Елка-маркет'!M314*'База елки'!F168</f>
        <v>0</v>
      </c>
      <c r="J168" s="218">
        <f>G168*'Елка-маркет'!M314</f>
        <v>0</v>
      </c>
      <c r="K168" s="220">
        <v>5860</v>
      </c>
      <c r="M168" s="237"/>
    </row>
    <row r="169" spans="1:13" ht="15.75" x14ac:dyDescent="0.3">
      <c r="A169">
        <v>5</v>
      </c>
      <c r="B169" s="168">
        <v>60</v>
      </c>
      <c r="C169" s="222">
        <v>0.55000000000000004</v>
      </c>
      <c r="D169" s="222">
        <v>0.09</v>
      </c>
      <c r="E169" s="222">
        <v>0.11</v>
      </c>
      <c r="F169" s="222">
        <v>1.05</v>
      </c>
      <c r="G169" s="167">
        <f t="shared" si="11"/>
        <v>5.4450000000000002E-3</v>
      </c>
      <c r="H169" s="217">
        <f>'Елка-маркет'!M291*K169</f>
        <v>0</v>
      </c>
      <c r="I169" s="218">
        <f>'Елка-маркет'!M315*'База елки'!F169</f>
        <v>0</v>
      </c>
      <c r="J169" s="218">
        <f>G169*'Елка-маркет'!M315</f>
        <v>0</v>
      </c>
      <c r="K169" s="220">
        <v>1120</v>
      </c>
      <c r="M169" s="237"/>
    </row>
    <row r="170" spans="1:13" ht="15.75" x14ac:dyDescent="0.3">
      <c r="A170">
        <v>5</v>
      </c>
      <c r="B170" s="168">
        <v>90</v>
      </c>
      <c r="C170" s="222">
        <v>0.8</v>
      </c>
      <c r="D170" s="222">
        <v>0.09</v>
      </c>
      <c r="E170" s="222">
        <v>0.11</v>
      </c>
      <c r="F170" s="222">
        <v>1.6666666666666701</v>
      </c>
      <c r="G170" s="167">
        <f t="shared" si="11"/>
        <v>7.92E-3</v>
      </c>
      <c r="H170" s="217">
        <f>'Елка-маркет'!M292*K170</f>
        <v>0</v>
      </c>
      <c r="I170" s="218">
        <f>'Елка-маркет'!M316*'База елки'!F170</f>
        <v>0</v>
      </c>
      <c r="J170" s="218">
        <f>G170*'Елка-маркет'!M316</f>
        <v>0</v>
      </c>
      <c r="K170" s="220">
        <v>1820</v>
      </c>
      <c r="M170" s="237"/>
    </row>
    <row r="171" spans="1:13" ht="15.75" x14ac:dyDescent="0.3">
      <c r="A171">
        <v>5</v>
      </c>
      <c r="B171" s="168">
        <v>120</v>
      </c>
      <c r="C171" s="222">
        <v>1.05</v>
      </c>
      <c r="D171" s="222">
        <v>0.1</v>
      </c>
      <c r="E171" s="222">
        <v>0.12</v>
      </c>
      <c r="F171" s="222">
        <v>2.5555555555555598</v>
      </c>
      <c r="G171" s="167">
        <f t="shared" si="11"/>
        <v>1.26E-2</v>
      </c>
      <c r="H171" s="217">
        <f>'Елка-маркет'!M293*K171</f>
        <v>0</v>
      </c>
      <c r="I171" s="218">
        <f>'Елка-маркет'!M317*'База елки'!F171</f>
        <v>0</v>
      </c>
      <c r="J171" s="218">
        <f>G171*'Елка-маркет'!M317</f>
        <v>0</v>
      </c>
      <c r="K171" s="220">
        <v>2540</v>
      </c>
      <c r="M171" s="237"/>
    </row>
    <row r="172" spans="1:13" ht="15.75" x14ac:dyDescent="0.3">
      <c r="A172">
        <v>5</v>
      </c>
      <c r="B172" s="168">
        <v>150</v>
      </c>
      <c r="C172" s="222">
        <v>1.35</v>
      </c>
      <c r="D172" s="222">
        <v>0.11</v>
      </c>
      <c r="E172" s="222">
        <v>0.13</v>
      </c>
      <c r="F172" s="222">
        <v>3.6666666666666701</v>
      </c>
      <c r="G172" s="167">
        <f t="shared" si="11"/>
        <v>1.9305000000000003E-2</v>
      </c>
      <c r="H172" s="217">
        <f>'Елка-маркет'!M294*K172</f>
        <v>0</v>
      </c>
      <c r="I172" s="218">
        <f>'Елка-маркет'!M318*'База елки'!F172</f>
        <v>0</v>
      </c>
      <c r="J172" s="218">
        <f>G172*'Елка-маркет'!M318</f>
        <v>0</v>
      </c>
      <c r="K172" s="220">
        <v>3580</v>
      </c>
      <c r="M172" s="237"/>
    </row>
    <row r="173" spans="1:13" ht="15.75" x14ac:dyDescent="0.3">
      <c r="A173">
        <v>5</v>
      </c>
      <c r="B173" s="168">
        <v>180</v>
      </c>
      <c r="C173" s="222">
        <v>1.04</v>
      </c>
      <c r="D173" s="222">
        <v>0.14000000000000001</v>
      </c>
      <c r="E173" s="222">
        <v>0.16</v>
      </c>
      <c r="F173" s="222">
        <v>4.5</v>
      </c>
      <c r="G173" s="167">
        <f t="shared" si="11"/>
        <v>2.3296000000000001E-2</v>
      </c>
      <c r="H173" s="217">
        <f>'Елка-маркет'!M295*K173</f>
        <v>0</v>
      </c>
      <c r="I173" s="218">
        <f>'Елка-маркет'!M319*'База елки'!F173</f>
        <v>0</v>
      </c>
      <c r="J173" s="218">
        <f>G173*'Елка-маркет'!M319</f>
        <v>0</v>
      </c>
      <c r="K173" s="220">
        <v>4500</v>
      </c>
      <c r="M173" s="237"/>
    </row>
    <row r="174" spans="1:13" ht="15.75" x14ac:dyDescent="0.3">
      <c r="A174">
        <v>5</v>
      </c>
      <c r="B174" s="168">
        <v>210</v>
      </c>
      <c r="C174" s="222">
        <v>1.18</v>
      </c>
      <c r="D174" s="222">
        <v>0.16</v>
      </c>
      <c r="E174" s="222">
        <v>0.18</v>
      </c>
      <c r="F174" s="222">
        <v>6.5</v>
      </c>
      <c r="G174" s="167">
        <f t="shared" si="11"/>
        <v>3.3984E-2</v>
      </c>
      <c r="H174" s="217">
        <f>'Елка-маркет'!M296*K174</f>
        <v>0</v>
      </c>
      <c r="I174" s="218">
        <f>'Елка-маркет'!M320*'База елки'!F174</f>
        <v>0</v>
      </c>
      <c r="J174" s="218">
        <f>G174*'Елка-маркет'!M320</f>
        <v>0</v>
      </c>
      <c r="K174" s="220">
        <v>5800</v>
      </c>
      <c r="M174" s="237"/>
    </row>
    <row r="175" spans="1:13" ht="15.75" x14ac:dyDescent="0.3">
      <c r="A175">
        <v>6</v>
      </c>
      <c r="B175" s="168">
        <v>60</v>
      </c>
      <c r="C175" s="222">
        <v>0.55000000000000004</v>
      </c>
      <c r="D175" s="222">
        <v>0.12</v>
      </c>
      <c r="E175" s="222">
        <v>0.12</v>
      </c>
      <c r="F175" s="222">
        <v>1.13333333333333</v>
      </c>
      <c r="G175" s="167">
        <f t="shared" si="11"/>
        <v>7.92E-3</v>
      </c>
      <c r="H175" s="217">
        <f>'Елка-маркет'!M297*K175</f>
        <v>0</v>
      </c>
      <c r="I175" s="218">
        <f>'Елка-маркет'!M321*'База елки'!F175</f>
        <v>0</v>
      </c>
      <c r="J175" s="218">
        <f>G175*'Елка-маркет'!M321</f>
        <v>0</v>
      </c>
      <c r="K175" s="220">
        <v>1280</v>
      </c>
      <c r="M175" s="237"/>
    </row>
    <row r="176" spans="1:13" ht="15.75" x14ac:dyDescent="0.3">
      <c r="A176">
        <v>6</v>
      </c>
      <c r="B176" s="168">
        <v>90</v>
      </c>
      <c r="C176" s="222">
        <v>0.8</v>
      </c>
      <c r="D176" s="222">
        <v>0.12</v>
      </c>
      <c r="E176" s="222">
        <v>0.12</v>
      </c>
      <c r="F176" s="222">
        <v>1.8333333333333299</v>
      </c>
      <c r="G176" s="167">
        <f t="shared" si="11"/>
        <v>1.1519999999999999E-2</v>
      </c>
      <c r="H176" s="217">
        <f>'Елка-маркет'!M298*K176</f>
        <v>0</v>
      </c>
      <c r="I176" s="218">
        <f>'Елка-маркет'!M322*'База елки'!F176</f>
        <v>0</v>
      </c>
      <c r="J176" s="218">
        <f>G176*'Елка-маркет'!M322</f>
        <v>0</v>
      </c>
      <c r="K176" s="220">
        <v>2160</v>
      </c>
      <c r="M176" s="237"/>
    </row>
    <row r="177" spans="1:13" ht="15.75" x14ac:dyDescent="0.3">
      <c r="A177">
        <v>6</v>
      </c>
      <c r="B177" s="168">
        <v>120</v>
      </c>
      <c r="C177" s="222">
        <v>1.05</v>
      </c>
      <c r="D177" s="222">
        <v>0.13</v>
      </c>
      <c r="E177" s="222">
        <v>0.13</v>
      </c>
      <c r="F177" s="222">
        <v>2.6666666666666701</v>
      </c>
      <c r="G177" s="167">
        <f t="shared" si="11"/>
        <v>1.7745E-2</v>
      </c>
      <c r="H177" s="217">
        <f>'Елка-маркет'!M299*K177</f>
        <v>0</v>
      </c>
      <c r="I177" s="218">
        <f>'Елка-маркет'!M323*'База елки'!F177</f>
        <v>0</v>
      </c>
      <c r="J177" s="218">
        <f>G177*'Елка-маркет'!M323</f>
        <v>0</v>
      </c>
      <c r="K177" s="220">
        <v>2860</v>
      </c>
      <c r="M177" s="237"/>
    </row>
    <row r="178" spans="1:13" ht="15.75" x14ac:dyDescent="0.3">
      <c r="A178">
        <v>6</v>
      </c>
      <c r="B178" s="168">
        <v>150</v>
      </c>
      <c r="C178" s="222">
        <v>1.35</v>
      </c>
      <c r="D178" s="222">
        <v>0.14000000000000001</v>
      </c>
      <c r="E178" s="222">
        <v>0.14000000000000001</v>
      </c>
      <c r="F178" s="222">
        <v>3.8333333333333299</v>
      </c>
      <c r="G178" s="167">
        <f t="shared" si="11"/>
        <v>2.6460000000000008E-2</v>
      </c>
      <c r="H178" s="217">
        <f>'Елка-маркет'!M300*K178</f>
        <v>0</v>
      </c>
      <c r="I178" s="218">
        <f>'Елка-маркет'!M324*'База елки'!F178</f>
        <v>0</v>
      </c>
      <c r="J178" s="218">
        <f>G178*'Елка-маркет'!M324</f>
        <v>0</v>
      </c>
      <c r="K178" s="220">
        <v>4040</v>
      </c>
      <c r="M178" s="237"/>
    </row>
    <row r="179" spans="1:13" ht="15.75" x14ac:dyDescent="0.3">
      <c r="A179">
        <v>6</v>
      </c>
      <c r="B179" s="168">
        <v>180</v>
      </c>
      <c r="C179" s="222">
        <v>1.04</v>
      </c>
      <c r="D179" s="222">
        <v>0.16</v>
      </c>
      <c r="E179" s="222">
        <v>0.16</v>
      </c>
      <c r="F179" s="222">
        <v>4.6666666666666696</v>
      </c>
      <c r="G179" s="167">
        <f t="shared" si="11"/>
        <v>2.6624000000000005E-2</v>
      </c>
      <c r="H179" s="217">
        <f>'Елка-маркет'!M301*K179</f>
        <v>0</v>
      </c>
      <c r="I179" s="218">
        <f>'Елка-маркет'!M325*'База елки'!F179</f>
        <v>0</v>
      </c>
      <c r="J179" s="218">
        <f>G179*'Елка-маркет'!M325</f>
        <v>0</v>
      </c>
      <c r="K179" s="220">
        <v>5140</v>
      </c>
      <c r="M179" s="237"/>
    </row>
    <row r="180" spans="1:13" ht="15.75" x14ac:dyDescent="0.3">
      <c r="A180">
        <v>6</v>
      </c>
      <c r="B180" s="168">
        <v>210</v>
      </c>
      <c r="C180" s="222">
        <v>1.18</v>
      </c>
      <c r="D180" s="222">
        <v>0.16</v>
      </c>
      <c r="E180" s="222">
        <v>0.18</v>
      </c>
      <c r="F180" s="222">
        <v>6.5</v>
      </c>
      <c r="G180" s="167">
        <f t="shared" si="11"/>
        <v>3.3984E-2</v>
      </c>
      <c r="H180" s="217">
        <f>'Елка-маркет'!M302*K180</f>
        <v>0</v>
      </c>
      <c r="I180" s="218">
        <f>'Елка-маркет'!M326*'База елки'!F180</f>
        <v>0</v>
      </c>
      <c r="J180" s="218">
        <f>G180*'Елка-маркет'!M326</f>
        <v>0</v>
      </c>
      <c r="K180" s="220">
        <v>6640</v>
      </c>
      <c r="M180" s="237"/>
    </row>
    <row r="181" spans="1:13" ht="15.75" x14ac:dyDescent="0.3">
      <c r="A181">
        <v>7</v>
      </c>
      <c r="B181" s="168">
        <v>60</v>
      </c>
      <c r="C181" s="222">
        <v>0.55000000000000004</v>
      </c>
      <c r="D181" s="222">
        <v>0.09</v>
      </c>
      <c r="E181" s="222">
        <v>0.11</v>
      </c>
      <c r="F181" s="222">
        <v>1.1666666666666701</v>
      </c>
      <c r="G181" s="167">
        <f t="shared" si="11"/>
        <v>5.4450000000000002E-3</v>
      </c>
      <c r="H181" s="217">
        <f>'Елка-маркет'!M303*K181</f>
        <v>0</v>
      </c>
      <c r="I181" s="218">
        <f>'Елка-маркет'!M327*'База елки'!F181</f>
        <v>0</v>
      </c>
      <c r="J181" s="218">
        <f>G181*'Елка-маркет'!M327</f>
        <v>0</v>
      </c>
      <c r="K181" s="220">
        <v>1240</v>
      </c>
      <c r="M181" s="237"/>
    </row>
    <row r="182" spans="1:13" ht="15.75" x14ac:dyDescent="0.3">
      <c r="A182">
        <v>7</v>
      </c>
      <c r="B182" s="168">
        <v>90</v>
      </c>
      <c r="C182" s="222">
        <v>0.8</v>
      </c>
      <c r="D182" s="222">
        <v>0.09</v>
      </c>
      <c r="E182" s="222">
        <v>0.11</v>
      </c>
      <c r="F182" s="222">
        <v>1.68333333333333</v>
      </c>
      <c r="G182" s="167">
        <f t="shared" si="11"/>
        <v>7.92E-3</v>
      </c>
      <c r="H182" s="217">
        <f>'Елка-маркет'!M304*K182</f>
        <v>0</v>
      </c>
      <c r="I182" s="218">
        <f>'Елка-маркет'!M328*'База елки'!F182</f>
        <v>0</v>
      </c>
      <c r="J182" s="218">
        <f>G182*'Елка-маркет'!M328</f>
        <v>0</v>
      </c>
      <c r="K182" s="220">
        <v>2020</v>
      </c>
      <c r="M182" s="237"/>
    </row>
    <row r="183" spans="1:13" ht="15.75" x14ac:dyDescent="0.3">
      <c r="A183">
        <v>7</v>
      </c>
      <c r="B183" s="168">
        <v>120</v>
      </c>
      <c r="C183" s="222">
        <v>1.05</v>
      </c>
      <c r="D183" s="222">
        <v>0.1</v>
      </c>
      <c r="E183" s="222">
        <v>0.12</v>
      </c>
      <c r="F183" s="222">
        <v>2.4111111111111101</v>
      </c>
      <c r="G183" s="167">
        <f t="shared" si="11"/>
        <v>1.26E-2</v>
      </c>
      <c r="H183" s="217">
        <f>'Елка-маркет'!M305*K183</f>
        <v>0</v>
      </c>
      <c r="I183" s="218">
        <f>'Елка-маркет'!M329*'База елки'!F183</f>
        <v>0</v>
      </c>
      <c r="J183" s="218">
        <f>G183*'Елка-маркет'!M329</f>
        <v>0</v>
      </c>
      <c r="K183" s="220">
        <v>2680</v>
      </c>
      <c r="M183" s="237"/>
    </row>
    <row r="184" spans="1:13" ht="15.75" x14ac:dyDescent="0.3">
      <c r="A184">
        <v>7</v>
      </c>
      <c r="B184" s="168">
        <v>150</v>
      </c>
      <c r="C184" s="222">
        <v>1.35</v>
      </c>
      <c r="D184" s="222">
        <v>0.11</v>
      </c>
      <c r="E184" s="222">
        <v>0.13</v>
      </c>
      <c r="F184" s="222">
        <v>3.45</v>
      </c>
      <c r="G184" s="167">
        <f t="shared" si="11"/>
        <v>1.9305000000000003E-2</v>
      </c>
      <c r="H184" s="217">
        <f>'Елка-маркет'!M306*K184</f>
        <v>0</v>
      </c>
      <c r="I184" s="218">
        <f>'Елка-маркет'!M330*'База елки'!F184</f>
        <v>0</v>
      </c>
      <c r="J184" s="218">
        <f>G184*'Елка-маркет'!M330</f>
        <v>0</v>
      </c>
      <c r="K184" s="220">
        <v>3720</v>
      </c>
      <c r="M184" s="237"/>
    </row>
    <row r="185" spans="1:13" ht="15.75" x14ac:dyDescent="0.3">
      <c r="A185">
        <v>7</v>
      </c>
      <c r="B185" s="168">
        <v>180</v>
      </c>
      <c r="C185" s="222">
        <v>1.04</v>
      </c>
      <c r="D185" s="222">
        <v>0.14000000000000001</v>
      </c>
      <c r="E185" s="222">
        <v>0.16</v>
      </c>
      <c r="F185" s="222">
        <v>4.3</v>
      </c>
      <c r="G185" s="167">
        <f t="shared" si="11"/>
        <v>2.3296000000000001E-2</v>
      </c>
      <c r="H185" s="217">
        <f>'Елка-маркет'!M307*K185</f>
        <v>0</v>
      </c>
      <c r="I185" s="218">
        <f>'Елка-маркет'!M331*'База елки'!F185</f>
        <v>0</v>
      </c>
      <c r="J185" s="218">
        <f>G185*'Елка-маркет'!M331</f>
        <v>0</v>
      </c>
      <c r="K185" s="220">
        <v>4760</v>
      </c>
      <c r="M185" s="237"/>
    </row>
    <row r="186" spans="1:13" ht="15.75" x14ac:dyDescent="0.3">
      <c r="A186">
        <v>7</v>
      </c>
      <c r="B186" s="168">
        <v>210</v>
      </c>
      <c r="C186" s="222">
        <v>1.18</v>
      </c>
      <c r="D186" s="222">
        <v>0.16</v>
      </c>
      <c r="E186" s="222">
        <v>0.18</v>
      </c>
      <c r="F186" s="222">
        <v>6.05</v>
      </c>
      <c r="G186" s="167">
        <f t="shared" si="11"/>
        <v>3.3984E-2</v>
      </c>
      <c r="H186" s="217">
        <f>'Елка-маркет'!M308*K186</f>
        <v>0</v>
      </c>
      <c r="I186" s="218">
        <f>'Елка-маркет'!M332*'База елки'!F186</f>
        <v>0</v>
      </c>
      <c r="J186" s="218">
        <f>G186*'Елка-маркет'!M332</f>
        <v>0</v>
      </c>
      <c r="K186" s="220">
        <v>6120</v>
      </c>
      <c r="M186" s="237"/>
    </row>
    <row r="187" spans="1:13" x14ac:dyDescent="0.25">
      <c r="I187" s="180">
        <f>SUM(I3:I186)</f>
        <v>0</v>
      </c>
      <c r="J187" s="180">
        <f>SUM(J3:J186)</f>
        <v>0</v>
      </c>
    </row>
    <row r="565" spans="8:8" x14ac:dyDescent="0.25">
      <c r="H565" s="209"/>
    </row>
  </sheetData>
  <sheetProtection selectLockedCells="1" selectUnlockedCells="1"/>
  <mergeCells count="7">
    <mergeCell ref="N2:R7"/>
    <mergeCell ref="C1:E1"/>
    <mergeCell ref="G1:G2"/>
    <mergeCell ref="F1:F2"/>
    <mergeCell ref="A1:A2"/>
    <mergeCell ref="B1:B2"/>
    <mergeCell ref="K1:K2"/>
  </mergeCells>
  <phoneticPr fontId="18" type="noConversion"/>
  <pageMargins left="0.7" right="0.7" top="0.75" bottom="0.75" header="0.3" footer="0.3"/>
  <ignoredErrors>
    <ignoredError sqref="I3:J3 I5:J11 I4:J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78E35-2919-4304-936A-5CC8192065EF}">
  <sheetPr codeName="Sheet3"/>
  <dimension ref="A1:B500"/>
  <sheetViews>
    <sheetView topLeftCell="A511" workbookViewId="0">
      <selection activeCell="F48" sqref="F48"/>
    </sheetView>
  </sheetViews>
  <sheetFormatPr defaultColWidth="8.85546875" defaultRowHeight="15" x14ac:dyDescent="0.25"/>
  <sheetData>
    <row r="1" spans="1:2" x14ac:dyDescent="0.25">
      <c r="A1">
        <v>20</v>
      </c>
      <c r="B1">
        <v>25</v>
      </c>
    </row>
    <row r="2" spans="1:2" x14ac:dyDescent="0.25">
      <c r="A2">
        <v>40</v>
      </c>
      <c r="B2">
        <v>50</v>
      </c>
    </row>
    <row r="3" spans="1:2" x14ac:dyDescent="0.25">
      <c r="A3">
        <v>60</v>
      </c>
      <c r="B3">
        <v>75</v>
      </c>
    </row>
    <row r="4" spans="1:2" x14ac:dyDescent="0.25">
      <c r="A4">
        <v>80</v>
      </c>
      <c r="B4">
        <v>100</v>
      </c>
    </row>
    <row r="5" spans="1:2" x14ac:dyDescent="0.25">
      <c r="A5">
        <v>100</v>
      </c>
      <c r="B5">
        <v>125</v>
      </c>
    </row>
    <row r="6" spans="1:2" x14ac:dyDescent="0.25">
      <c r="A6">
        <v>120</v>
      </c>
      <c r="B6">
        <v>150</v>
      </c>
    </row>
    <row r="7" spans="1:2" x14ac:dyDescent="0.25">
      <c r="A7">
        <v>140</v>
      </c>
      <c r="B7">
        <v>175</v>
      </c>
    </row>
    <row r="8" spans="1:2" x14ac:dyDescent="0.25">
      <c r="A8">
        <v>160</v>
      </c>
      <c r="B8">
        <v>200</v>
      </c>
    </row>
    <row r="9" spans="1:2" x14ac:dyDescent="0.25">
      <c r="A9">
        <v>180</v>
      </c>
      <c r="B9">
        <v>225</v>
      </c>
    </row>
    <row r="10" spans="1:2" x14ac:dyDescent="0.25">
      <c r="A10">
        <v>200</v>
      </c>
      <c r="B10">
        <v>250</v>
      </c>
    </row>
    <row r="11" spans="1:2" x14ac:dyDescent="0.25">
      <c r="A11">
        <v>220</v>
      </c>
      <c r="B11">
        <v>275</v>
      </c>
    </row>
    <row r="12" spans="1:2" x14ac:dyDescent="0.25">
      <c r="A12">
        <v>240</v>
      </c>
      <c r="B12">
        <v>300</v>
      </c>
    </row>
    <row r="13" spans="1:2" x14ac:dyDescent="0.25">
      <c r="A13">
        <v>260</v>
      </c>
      <c r="B13">
        <v>325</v>
      </c>
    </row>
    <row r="14" spans="1:2" x14ac:dyDescent="0.25">
      <c r="A14">
        <v>280</v>
      </c>
      <c r="B14">
        <v>350</v>
      </c>
    </row>
    <row r="15" spans="1:2" x14ac:dyDescent="0.25">
      <c r="A15">
        <v>300</v>
      </c>
      <c r="B15">
        <v>375</v>
      </c>
    </row>
    <row r="16" spans="1:2" x14ac:dyDescent="0.25">
      <c r="A16">
        <v>320</v>
      </c>
      <c r="B16">
        <v>400</v>
      </c>
    </row>
    <row r="17" spans="1:2" x14ac:dyDescent="0.25">
      <c r="A17">
        <v>340</v>
      </c>
      <c r="B17">
        <v>425</v>
      </c>
    </row>
    <row r="18" spans="1:2" x14ac:dyDescent="0.25">
      <c r="A18">
        <v>360</v>
      </c>
      <c r="B18">
        <v>450</v>
      </c>
    </row>
    <row r="19" spans="1:2" x14ac:dyDescent="0.25">
      <c r="A19">
        <v>380</v>
      </c>
      <c r="B19">
        <v>475</v>
      </c>
    </row>
    <row r="20" spans="1:2" x14ac:dyDescent="0.25">
      <c r="A20">
        <v>400</v>
      </c>
      <c r="B20">
        <v>500</v>
      </c>
    </row>
    <row r="21" spans="1:2" x14ac:dyDescent="0.25">
      <c r="A21">
        <v>420</v>
      </c>
      <c r="B21">
        <v>525</v>
      </c>
    </row>
    <row r="22" spans="1:2" x14ac:dyDescent="0.25">
      <c r="A22">
        <v>440</v>
      </c>
      <c r="B22">
        <v>550</v>
      </c>
    </row>
    <row r="23" spans="1:2" x14ac:dyDescent="0.25">
      <c r="A23">
        <v>460</v>
      </c>
      <c r="B23">
        <v>575</v>
      </c>
    </row>
    <row r="24" spans="1:2" x14ac:dyDescent="0.25">
      <c r="A24">
        <v>480</v>
      </c>
      <c r="B24">
        <v>600</v>
      </c>
    </row>
    <row r="25" spans="1:2" x14ac:dyDescent="0.25">
      <c r="A25">
        <v>500</v>
      </c>
      <c r="B25">
        <v>625</v>
      </c>
    </row>
    <row r="26" spans="1:2" x14ac:dyDescent="0.25">
      <c r="A26">
        <v>520</v>
      </c>
      <c r="B26">
        <v>650</v>
      </c>
    </row>
    <row r="27" spans="1:2" x14ac:dyDescent="0.25">
      <c r="A27">
        <v>540</v>
      </c>
      <c r="B27">
        <v>675</v>
      </c>
    </row>
    <row r="28" spans="1:2" x14ac:dyDescent="0.25">
      <c r="A28">
        <v>560</v>
      </c>
      <c r="B28">
        <v>700</v>
      </c>
    </row>
    <row r="29" spans="1:2" x14ac:dyDescent="0.25">
      <c r="A29">
        <v>580</v>
      </c>
      <c r="B29">
        <v>725</v>
      </c>
    </row>
    <row r="30" spans="1:2" x14ac:dyDescent="0.25">
      <c r="A30">
        <v>600</v>
      </c>
      <c r="B30">
        <v>750</v>
      </c>
    </row>
    <row r="31" spans="1:2" x14ac:dyDescent="0.25">
      <c r="A31">
        <v>620</v>
      </c>
      <c r="B31">
        <v>775</v>
      </c>
    </row>
    <row r="32" spans="1:2" x14ac:dyDescent="0.25">
      <c r="A32">
        <v>640</v>
      </c>
      <c r="B32">
        <v>800</v>
      </c>
    </row>
    <row r="33" spans="1:2" x14ac:dyDescent="0.25">
      <c r="A33">
        <v>660</v>
      </c>
      <c r="B33">
        <v>825</v>
      </c>
    </row>
    <row r="34" spans="1:2" x14ac:dyDescent="0.25">
      <c r="A34">
        <v>680</v>
      </c>
      <c r="B34">
        <v>850</v>
      </c>
    </row>
    <row r="35" spans="1:2" x14ac:dyDescent="0.25">
      <c r="A35">
        <v>700</v>
      </c>
      <c r="B35">
        <v>875</v>
      </c>
    </row>
    <row r="36" spans="1:2" x14ac:dyDescent="0.25">
      <c r="A36">
        <v>720</v>
      </c>
      <c r="B36">
        <v>900</v>
      </c>
    </row>
    <row r="37" spans="1:2" x14ac:dyDescent="0.25">
      <c r="A37">
        <v>740</v>
      </c>
      <c r="B37">
        <v>925</v>
      </c>
    </row>
    <row r="38" spans="1:2" x14ac:dyDescent="0.25">
      <c r="A38">
        <v>760</v>
      </c>
      <c r="B38">
        <v>950</v>
      </c>
    </row>
    <row r="39" spans="1:2" x14ac:dyDescent="0.25">
      <c r="A39">
        <v>780</v>
      </c>
      <c r="B39">
        <v>975</v>
      </c>
    </row>
    <row r="40" spans="1:2" x14ac:dyDescent="0.25">
      <c r="A40">
        <v>800</v>
      </c>
      <c r="B40">
        <v>1000</v>
      </c>
    </row>
    <row r="41" spans="1:2" x14ac:dyDescent="0.25">
      <c r="A41">
        <v>820</v>
      </c>
      <c r="B41">
        <v>1025</v>
      </c>
    </row>
    <row r="42" spans="1:2" x14ac:dyDescent="0.25">
      <c r="A42">
        <v>840</v>
      </c>
      <c r="B42">
        <v>1050</v>
      </c>
    </row>
    <row r="43" spans="1:2" x14ac:dyDescent="0.25">
      <c r="A43">
        <v>860</v>
      </c>
      <c r="B43">
        <v>1075</v>
      </c>
    </row>
    <row r="44" spans="1:2" x14ac:dyDescent="0.25">
      <c r="A44">
        <v>880</v>
      </c>
      <c r="B44">
        <v>1100</v>
      </c>
    </row>
    <row r="45" spans="1:2" x14ac:dyDescent="0.25">
      <c r="A45">
        <v>900</v>
      </c>
      <c r="B45">
        <v>1125</v>
      </c>
    </row>
    <row r="46" spans="1:2" x14ac:dyDescent="0.25">
      <c r="A46">
        <v>920</v>
      </c>
      <c r="B46">
        <v>1150</v>
      </c>
    </row>
    <row r="47" spans="1:2" x14ac:dyDescent="0.25">
      <c r="A47">
        <v>940</v>
      </c>
      <c r="B47">
        <v>1175</v>
      </c>
    </row>
    <row r="48" spans="1:2" x14ac:dyDescent="0.25">
      <c r="A48">
        <v>960</v>
      </c>
      <c r="B48">
        <v>1200</v>
      </c>
    </row>
    <row r="49" spans="1:2" x14ac:dyDescent="0.25">
      <c r="A49">
        <v>980</v>
      </c>
      <c r="B49">
        <v>1225</v>
      </c>
    </row>
    <row r="50" spans="1:2" x14ac:dyDescent="0.25">
      <c r="A50">
        <v>1000</v>
      </c>
      <c r="B50">
        <v>1250</v>
      </c>
    </row>
    <row r="51" spans="1:2" x14ac:dyDescent="0.25">
      <c r="A51">
        <v>1020</v>
      </c>
      <c r="B51">
        <v>1275</v>
      </c>
    </row>
    <row r="52" spans="1:2" x14ac:dyDescent="0.25">
      <c r="A52">
        <v>1040</v>
      </c>
      <c r="B52">
        <v>1300</v>
      </c>
    </row>
    <row r="53" spans="1:2" x14ac:dyDescent="0.25">
      <c r="A53">
        <v>1060</v>
      </c>
      <c r="B53">
        <v>1325</v>
      </c>
    </row>
    <row r="54" spans="1:2" x14ac:dyDescent="0.25">
      <c r="A54">
        <v>1080</v>
      </c>
      <c r="B54">
        <v>1350</v>
      </c>
    </row>
    <row r="55" spans="1:2" x14ac:dyDescent="0.25">
      <c r="A55">
        <v>1100</v>
      </c>
      <c r="B55">
        <v>1375</v>
      </c>
    </row>
    <row r="56" spans="1:2" x14ac:dyDescent="0.25">
      <c r="A56">
        <v>1120</v>
      </c>
      <c r="B56">
        <v>1400</v>
      </c>
    </row>
    <row r="57" spans="1:2" x14ac:dyDescent="0.25">
      <c r="A57">
        <v>1140</v>
      </c>
      <c r="B57">
        <v>1425</v>
      </c>
    </row>
    <row r="58" spans="1:2" x14ac:dyDescent="0.25">
      <c r="A58">
        <v>1160</v>
      </c>
      <c r="B58">
        <v>1450</v>
      </c>
    </row>
    <row r="59" spans="1:2" x14ac:dyDescent="0.25">
      <c r="A59">
        <v>1180</v>
      </c>
      <c r="B59">
        <v>1475</v>
      </c>
    </row>
    <row r="60" spans="1:2" x14ac:dyDescent="0.25">
      <c r="A60">
        <v>1200</v>
      </c>
      <c r="B60">
        <v>1500</v>
      </c>
    </row>
    <row r="61" spans="1:2" x14ac:dyDescent="0.25">
      <c r="A61">
        <v>1220</v>
      </c>
      <c r="B61">
        <v>1525</v>
      </c>
    </row>
    <row r="62" spans="1:2" x14ac:dyDescent="0.25">
      <c r="A62">
        <v>1240</v>
      </c>
      <c r="B62">
        <v>1550</v>
      </c>
    </row>
    <row r="63" spans="1:2" x14ac:dyDescent="0.25">
      <c r="A63">
        <v>1260</v>
      </c>
      <c r="B63">
        <v>1575</v>
      </c>
    </row>
    <row r="64" spans="1:2" x14ac:dyDescent="0.25">
      <c r="A64">
        <v>1280</v>
      </c>
      <c r="B64">
        <v>1600</v>
      </c>
    </row>
    <row r="65" spans="1:2" x14ac:dyDescent="0.25">
      <c r="A65">
        <v>1300</v>
      </c>
      <c r="B65">
        <v>1625</v>
      </c>
    </row>
    <row r="66" spans="1:2" x14ac:dyDescent="0.25">
      <c r="A66">
        <v>1320</v>
      </c>
      <c r="B66">
        <v>1650</v>
      </c>
    </row>
    <row r="67" spans="1:2" x14ac:dyDescent="0.25">
      <c r="A67">
        <v>1340</v>
      </c>
      <c r="B67">
        <v>1675</v>
      </c>
    </row>
    <row r="68" spans="1:2" x14ac:dyDescent="0.25">
      <c r="A68">
        <v>1360</v>
      </c>
      <c r="B68">
        <v>1700</v>
      </c>
    </row>
    <row r="69" spans="1:2" x14ac:dyDescent="0.25">
      <c r="A69">
        <v>1380</v>
      </c>
      <c r="B69">
        <v>1725</v>
      </c>
    </row>
    <row r="70" spans="1:2" x14ac:dyDescent="0.25">
      <c r="A70">
        <v>1400</v>
      </c>
      <c r="B70">
        <v>1750</v>
      </c>
    </row>
    <row r="71" spans="1:2" x14ac:dyDescent="0.25">
      <c r="A71">
        <v>1420</v>
      </c>
      <c r="B71">
        <v>1775</v>
      </c>
    </row>
    <row r="72" spans="1:2" x14ac:dyDescent="0.25">
      <c r="A72">
        <v>1440</v>
      </c>
      <c r="B72">
        <v>1800</v>
      </c>
    </row>
    <row r="73" spans="1:2" x14ac:dyDescent="0.25">
      <c r="A73">
        <v>1460</v>
      </c>
      <c r="B73">
        <v>1825</v>
      </c>
    </row>
    <row r="74" spans="1:2" x14ac:dyDescent="0.25">
      <c r="A74">
        <v>1480</v>
      </c>
      <c r="B74">
        <v>1850</v>
      </c>
    </row>
    <row r="75" spans="1:2" x14ac:dyDescent="0.25">
      <c r="A75">
        <v>1500</v>
      </c>
      <c r="B75">
        <v>1875</v>
      </c>
    </row>
    <row r="76" spans="1:2" x14ac:dyDescent="0.25">
      <c r="A76">
        <v>1520</v>
      </c>
      <c r="B76">
        <v>1900</v>
      </c>
    </row>
    <row r="77" spans="1:2" x14ac:dyDescent="0.25">
      <c r="A77">
        <v>1540</v>
      </c>
      <c r="B77">
        <v>1925</v>
      </c>
    </row>
    <row r="78" spans="1:2" x14ac:dyDescent="0.25">
      <c r="A78">
        <v>1560</v>
      </c>
      <c r="B78">
        <v>1950</v>
      </c>
    </row>
    <row r="79" spans="1:2" x14ac:dyDescent="0.25">
      <c r="A79">
        <v>1580</v>
      </c>
      <c r="B79">
        <v>1975</v>
      </c>
    </row>
    <row r="80" spans="1:2" x14ac:dyDescent="0.25">
      <c r="A80">
        <v>1600</v>
      </c>
      <c r="B80">
        <v>2000</v>
      </c>
    </row>
    <row r="81" spans="1:2" x14ac:dyDescent="0.25">
      <c r="A81">
        <v>1620</v>
      </c>
      <c r="B81">
        <v>2025</v>
      </c>
    </row>
    <row r="82" spans="1:2" x14ac:dyDescent="0.25">
      <c r="A82">
        <v>1640</v>
      </c>
      <c r="B82">
        <v>2050</v>
      </c>
    </row>
    <row r="83" spans="1:2" x14ac:dyDescent="0.25">
      <c r="A83">
        <v>1660</v>
      </c>
      <c r="B83">
        <v>2075</v>
      </c>
    </row>
    <row r="84" spans="1:2" x14ac:dyDescent="0.25">
      <c r="A84">
        <v>1680</v>
      </c>
      <c r="B84">
        <v>2100</v>
      </c>
    </row>
    <row r="85" spans="1:2" x14ac:dyDescent="0.25">
      <c r="A85">
        <v>1700</v>
      </c>
      <c r="B85">
        <v>2125</v>
      </c>
    </row>
    <row r="86" spans="1:2" x14ac:dyDescent="0.25">
      <c r="A86">
        <v>1720</v>
      </c>
      <c r="B86">
        <v>2150</v>
      </c>
    </row>
    <row r="87" spans="1:2" x14ac:dyDescent="0.25">
      <c r="A87">
        <v>1740</v>
      </c>
      <c r="B87">
        <v>2175</v>
      </c>
    </row>
    <row r="88" spans="1:2" x14ac:dyDescent="0.25">
      <c r="A88">
        <v>1760</v>
      </c>
      <c r="B88">
        <v>2200</v>
      </c>
    </row>
    <row r="89" spans="1:2" x14ac:dyDescent="0.25">
      <c r="A89">
        <v>1780</v>
      </c>
      <c r="B89">
        <v>2225</v>
      </c>
    </row>
    <row r="90" spans="1:2" x14ac:dyDescent="0.25">
      <c r="A90">
        <v>1800</v>
      </c>
      <c r="B90">
        <v>2250</v>
      </c>
    </row>
    <row r="91" spans="1:2" x14ac:dyDescent="0.25">
      <c r="A91">
        <v>1820</v>
      </c>
      <c r="B91">
        <v>2275</v>
      </c>
    </row>
    <row r="92" spans="1:2" x14ac:dyDescent="0.25">
      <c r="A92">
        <v>1840</v>
      </c>
      <c r="B92">
        <v>2300</v>
      </c>
    </row>
    <row r="93" spans="1:2" x14ac:dyDescent="0.25">
      <c r="A93">
        <v>1860</v>
      </c>
      <c r="B93">
        <v>2325</v>
      </c>
    </row>
    <row r="94" spans="1:2" x14ac:dyDescent="0.25">
      <c r="A94">
        <v>1880</v>
      </c>
      <c r="B94">
        <v>2350</v>
      </c>
    </row>
    <row r="95" spans="1:2" x14ac:dyDescent="0.25">
      <c r="A95">
        <v>1900</v>
      </c>
      <c r="B95">
        <v>2375</v>
      </c>
    </row>
    <row r="96" spans="1:2" x14ac:dyDescent="0.25">
      <c r="A96">
        <v>1920</v>
      </c>
      <c r="B96">
        <v>2400</v>
      </c>
    </row>
    <row r="97" spans="1:2" x14ac:dyDescent="0.25">
      <c r="A97">
        <v>1940</v>
      </c>
      <c r="B97">
        <v>2425</v>
      </c>
    </row>
    <row r="98" spans="1:2" x14ac:dyDescent="0.25">
      <c r="A98">
        <v>1960</v>
      </c>
      <c r="B98">
        <v>2450</v>
      </c>
    </row>
    <row r="99" spans="1:2" x14ac:dyDescent="0.25">
      <c r="A99">
        <v>1980</v>
      </c>
      <c r="B99">
        <v>2475</v>
      </c>
    </row>
    <row r="100" spans="1:2" x14ac:dyDescent="0.25">
      <c r="A100">
        <v>2000</v>
      </c>
      <c r="B100">
        <v>2500</v>
      </c>
    </row>
    <row r="101" spans="1:2" x14ac:dyDescent="0.25">
      <c r="A101">
        <v>2020</v>
      </c>
      <c r="B101">
        <v>2525</v>
      </c>
    </row>
    <row r="102" spans="1:2" x14ac:dyDescent="0.25">
      <c r="A102">
        <v>2040</v>
      </c>
      <c r="B102">
        <v>2550</v>
      </c>
    </row>
    <row r="103" spans="1:2" x14ac:dyDescent="0.25">
      <c r="A103">
        <v>2060</v>
      </c>
      <c r="B103">
        <v>2575</v>
      </c>
    </row>
    <row r="104" spans="1:2" x14ac:dyDescent="0.25">
      <c r="A104">
        <v>2080</v>
      </c>
      <c r="B104">
        <v>2600</v>
      </c>
    </row>
    <row r="105" spans="1:2" x14ac:dyDescent="0.25">
      <c r="A105">
        <v>2100</v>
      </c>
      <c r="B105">
        <v>2625</v>
      </c>
    </row>
    <row r="106" spans="1:2" x14ac:dyDescent="0.25">
      <c r="A106">
        <v>2120</v>
      </c>
      <c r="B106">
        <v>2650</v>
      </c>
    </row>
    <row r="107" spans="1:2" x14ac:dyDescent="0.25">
      <c r="A107">
        <v>2140</v>
      </c>
      <c r="B107">
        <v>2675</v>
      </c>
    </row>
    <row r="108" spans="1:2" x14ac:dyDescent="0.25">
      <c r="A108">
        <v>2160</v>
      </c>
      <c r="B108">
        <v>2700</v>
      </c>
    </row>
    <row r="109" spans="1:2" x14ac:dyDescent="0.25">
      <c r="A109">
        <v>2180</v>
      </c>
      <c r="B109">
        <v>2725</v>
      </c>
    </row>
    <row r="110" spans="1:2" x14ac:dyDescent="0.25">
      <c r="A110">
        <v>2200</v>
      </c>
      <c r="B110">
        <v>2750</v>
      </c>
    </row>
    <row r="111" spans="1:2" x14ac:dyDescent="0.25">
      <c r="A111">
        <v>2220</v>
      </c>
      <c r="B111">
        <v>2775</v>
      </c>
    </row>
    <row r="112" spans="1:2" x14ac:dyDescent="0.25">
      <c r="A112">
        <v>2240</v>
      </c>
      <c r="B112">
        <v>2800</v>
      </c>
    </row>
    <row r="113" spans="1:2" x14ac:dyDescent="0.25">
      <c r="A113">
        <v>2260</v>
      </c>
      <c r="B113">
        <v>2825</v>
      </c>
    </row>
    <row r="114" spans="1:2" x14ac:dyDescent="0.25">
      <c r="A114">
        <v>2280</v>
      </c>
      <c r="B114">
        <v>2850</v>
      </c>
    </row>
    <row r="115" spans="1:2" x14ac:dyDescent="0.25">
      <c r="A115">
        <v>2300</v>
      </c>
      <c r="B115">
        <v>2875</v>
      </c>
    </row>
    <row r="116" spans="1:2" x14ac:dyDescent="0.25">
      <c r="A116">
        <v>2320</v>
      </c>
      <c r="B116">
        <v>2900</v>
      </c>
    </row>
    <row r="117" spans="1:2" x14ac:dyDescent="0.25">
      <c r="A117">
        <v>2340</v>
      </c>
      <c r="B117">
        <v>2925</v>
      </c>
    </row>
    <row r="118" spans="1:2" x14ac:dyDescent="0.25">
      <c r="A118">
        <v>2360</v>
      </c>
      <c r="B118">
        <v>2950</v>
      </c>
    </row>
    <row r="119" spans="1:2" x14ac:dyDescent="0.25">
      <c r="A119">
        <v>2380</v>
      </c>
      <c r="B119">
        <v>2975</v>
      </c>
    </row>
    <row r="120" spans="1:2" x14ac:dyDescent="0.25">
      <c r="A120">
        <v>2400</v>
      </c>
      <c r="B120">
        <v>3000</v>
      </c>
    </row>
    <row r="121" spans="1:2" x14ac:dyDescent="0.25">
      <c r="A121">
        <v>2420</v>
      </c>
      <c r="B121">
        <v>3025</v>
      </c>
    </row>
    <row r="122" spans="1:2" x14ac:dyDescent="0.25">
      <c r="A122">
        <v>2440</v>
      </c>
      <c r="B122">
        <v>3050</v>
      </c>
    </row>
    <row r="123" spans="1:2" x14ac:dyDescent="0.25">
      <c r="A123">
        <v>2460</v>
      </c>
      <c r="B123">
        <v>3075</v>
      </c>
    </row>
    <row r="124" spans="1:2" x14ac:dyDescent="0.25">
      <c r="A124">
        <v>2480</v>
      </c>
      <c r="B124">
        <v>3100</v>
      </c>
    </row>
    <row r="125" spans="1:2" x14ac:dyDescent="0.25">
      <c r="A125">
        <v>2500</v>
      </c>
      <c r="B125">
        <v>3125</v>
      </c>
    </row>
    <row r="126" spans="1:2" x14ac:dyDescent="0.25">
      <c r="A126">
        <v>2520</v>
      </c>
      <c r="B126">
        <v>3150</v>
      </c>
    </row>
    <row r="127" spans="1:2" x14ac:dyDescent="0.25">
      <c r="A127">
        <v>2540</v>
      </c>
      <c r="B127">
        <v>3175</v>
      </c>
    </row>
    <row r="128" spans="1:2" x14ac:dyDescent="0.25">
      <c r="A128">
        <v>2560</v>
      </c>
      <c r="B128">
        <v>3200</v>
      </c>
    </row>
    <row r="129" spans="1:2" x14ac:dyDescent="0.25">
      <c r="A129">
        <v>2580</v>
      </c>
      <c r="B129">
        <v>3225</v>
      </c>
    </row>
    <row r="130" spans="1:2" x14ac:dyDescent="0.25">
      <c r="A130">
        <v>2600</v>
      </c>
      <c r="B130">
        <v>3250</v>
      </c>
    </row>
    <row r="131" spans="1:2" x14ac:dyDescent="0.25">
      <c r="A131">
        <v>2620</v>
      </c>
      <c r="B131">
        <v>3275</v>
      </c>
    </row>
    <row r="132" spans="1:2" x14ac:dyDescent="0.25">
      <c r="A132">
        <v>2640</v>
      </c>
      <c r="B132">
        <v>3300</v>
      </c>
    </row>
    <row r="133" spans="1:2" x14ac:dyDescent="0.25">
      <c r="A133">
        <v>2660</v>
      </c>
      <c r="B133">
        <v>3325</v>
      </c>
    </row>
    <row r="134" spans="1:2" x14ac:dyDescent="0.25">
      <c r="A134">
        <v>2680</v>
      </c>
      <c r="B134">
        <v>3350</v>
      </c>
    </row>
    <row r="135" spans="1:2" x14ac:dyDescent="0.25">
      <c r="A135">
        <v>2700</v>
      </c>
      <c r="B135">
        <v>3375</v>
      </c>
    </row>
    <row r="136" spans="1:2" x14ac:dyDescent="0.25">
      <c r="A136">
        <v>2720</v>
      </c>
      <c r="B136">
        <v>3400</v>
      </c>
    </row>
    <row r="137" spans="1:2" x14ac:dyDescent="0.25">
      <c r="A137">
        <v>2740</v>
      </c>
      <c r="B137">
        <v>3425</v>
      </c>
    </row>
    <row r="138" spans="1:2" x14ac:dyDescent="0.25">
      <c r="A138">
        <v>2760</v>
      </c>
      <c r="B138">
        <v>3450</v>
      </c>
    </row>
    <row r="139" spans="1:2" x14ac:dyDescent="0.25">
      <c r="A139">
        <v>2780</v>
      </c>
      <c r="B139">
        <v>3475</v>
      </c>
    </row>
    <row r="140" spans="1:2" x14ac:dyDescent="0.25">
      <c r="A140">
        <v>2800</v>
      </c>
      <c r="B140">
        <v>3500</v>
      </c>
    </row>
    <row r="141" spans="1:2" x14ac:dyDescent="0.25">
      <c r="A141">
        <v>2820</v>
      </c>
      <c r="B141">
        <v>3525</v>
      </c>
    </row>
    <row r="142" spans="1:2" x14ac:dyDescent="0.25">
      <c r="A142">
        <v>2840</v>
      </c>
      <c r="B142">
        <v>3550</v>
      </c>
    </row>
    <row r="143" spans="1:2" x14ac:dyDescent="0.25">
      <c r="A143">
        <v>2860</v>
      </c>
      <c r="B143">
        <v>3575</v>
      </c>
    </row>
    <row r="144" spans="1:2" x14ac:dyDescent="0.25">
      <c r="A144">
        <v>2880</v>
      </c>
      <c r="B144">
        <v>3600</v>
      </c>
    </row>
    <row r="145" spans="1:2" x14ac:dyDescent="0.25">
      <c r="A145">
        <v>2900</v>
      </c>
      <c r="B145">
        <v>3625</v>
      </c>
    </row>
    <row r="146" spans="1:2" x14ac:dyDescent="0.25">
      <c r="A146">
        <v>2920</v>
      </c>
      <c r="B146">
        <v>3650</v>
      </c>
    </row>
    <row r="147" spans="1:2" x14ac:dyDescent="0.25">
      <c r="A147">
        <v>2940</v>
      </c>
      <c r="B147">
        <v>3675</v>
      </c>
    </row>
    <row r="148" spans="1:2" x14ac:dyDescent="0.25">
      <c r="A148">
        <v>2960</v>
      </c>
      <c r="B148">
        <v>3700</v>
      </c>
    </row>
    <row r="149" spans="1:2" x14ac:dyDescent="0.25">
      <c r="A149">
        <v>2980</v>
      </c>
      <c r="B149">
        <v>3725</v>
      </c>
    </row>
    <row r="150" spans="1:2" x14ac:dyDescent="0.25">
      <c r="A150">
        <v>3000</v>
      </c>
      <c r="B150">
        <v>3750</v>
      </c>
    </row>
    <row r="151" spans="1:2" x14ac:dyDescent="0.25">
      <c r="A151">
        <v>3020</v>
      </c>
      <c r="B151">
        <v>3775</v>
      </c>
    </row>
    <row r="152" spans="1:2" x14ac:dyDescent="0.25">
      <c r="A152">
        <v>3040</v>
      </c>
      <c r="B152">
        <v>3800</v>
      </c>
    </row>
    <row r="153" spans="1:2" x14ac:dyDescent="0.25">
      <c r="A153">
        <v>3060</v>
      </c>
      <c r="B153">
        <v>3825</v>
      </c>
    </row>
    <row r="154" spans="1:2" x14ac:dyDescent="0.25">
      <c r="A154">
        <v>3080</v>
      </c>
      <c r="B154">
        <v>3850</v>
      </c>
    </row>
    <row r="155" spans="1:2" x14ac:dyDescent="0.25">
      <c r="A155">
        <v>3100</v>
      </c>
      <c r="B155">
        <v>3875</v>
      </c>
    </row>
    <row r="156" spans="1:2" x14ac:dyDescent="0.25">
      <c r="A156">
        <v>3120</v>
      </c>
      <c r="B156">
        <v>3900</v>
      </c>
    </row>
    <row r="157" spans="1:2" x14ac:dyDescent="0.25">
      <c r="A157">
        <v>3140</v>
      </c>
      <c r="B157">
        <v>3925</v>
      </c>
    </row>
    <row r="158" spans="1:2" x14ac:dyDescent="0.25">
      <c r="A158">
        <v>3160</v>
      </c>
      <c r="B158">
        <v>3950</v>
      </c>
    </row>
    <row r="159" spans="1:2" x14ac:dyDescent="0.25">
      <c r="A159">
        <v>3180</v>
      </c>
      <c r="B159">
        <v>3975</v>
      </c>
    </row>
    <row r="160" spans="1:2" x14ac:dyDescent="0.25">
      <c r="A160">
        <v>3200</v>
      </c>
      <c r="B160">
        <v>4000</v>
      </c>
    </row>
    <row r="161" spans="1:2" x14ac:dyDescent="0.25">
      <c r="A161">
        <v>3220</v>
      </c>
      <c r="B161">
        <v>4025</v>
      </c>
    </row>
    <row r="162" spans="1:2" x14ac:dyDescent="0.25">
      <c r="A162">
        <v>3240</v>
      </c>
      <c r="B162">
        <v>4050</v>
      </c>
    </row>
    <row r="163" spans="1:2" x14ac:dyDescent="0.25">
      <c r="A163">
        <v>3260</v>
      </c>
      <c r="B163">
        <v>4075</v>
      </c>
    </row>
    <row r="164" spans="1:2" x14ac:dyDescent="0.25">
      <c r="A164">
        <v>3280</v>
      </c>
      <c r="B164">
        <v>4100</v>
      </c>
    </row>
    <row r="165" spans="1:2" x14ac:dyDescent="0.25">
      <c r="A165">
        <v>3300</v>
      </c>
      <c r="B165">
        <v>4125</v>
      </c>
    </row>
    <row r="166" spans="1:2" x14ac:dyDescent="0.25">
      <c r="A166">
        <v>3320</v>
      </c>
      <c r="B166">
        <v>4150</v>
      </c>
    </row>
    <row r="167" spans="1:2" x14ac:dyDescent="0.25">
      <c r="A167">
        <v>3340</v>
      </c>
      <c r="B167">
        <v>4175</v>
      </c>
    </row>
    <row r="168" spans="1:2" x14ac:dyDescent="0.25">
      <c r="A168">
        <v>3360</v>
      </c>
      <c r="B168">
        <v>4200</v>
      </c>
    </row>
    <row r="169" spans="1:2" x14ac:dyDescent="0.25">
      <c r="A169">
        <v>3380</v>
      </c>
      <c r="B169">
        <v>4225</v>
      </c>
    </row>
    <row r="170" spans="1:2" x14ac:dyDescent="0.25">
      <c r="A170">
        <v>3400</v>
      </c>
      <c r="B170">
        <v>4250</v>
      </c>
    </row>
    <row r="171" spans="1:2" x14ac:dyDescent="0.25">
      <c r="A171">
        <v>3420</v>
      </c>
      <c r="B171">
        <v>4275</v>
      </c>
    </row>
    <row r="172" spans="1:2" x14ac:dyDescent="0.25">
      <c r="A172">
        <v>3440</v>
      </c>
      <c r="B172">
        <v>4300</v>
      </c>
    </row>
    <row r="173" spans="1:2" x14ac:dyDescent="0.25">
      <c r="A173">
        <v>3460</v>
      </c>
      <c r="B173">
        <v>4325</v>
      </c>
    </row>
    <row r="174" spans="1:2" x14ac:dyDescent="0.25">
      <c r="A174">
        <v>3480</v>
      </c>
      <c r="B174">
        <v>4350</v>
      </c>
    </row>
    <row r="175" spans="1:2" x14ac:dyDescent="0.25">
      <c r="A175">
        <v>3500</v>
      </c>
      <c r="B175">
        <v>4375</v>
      </c>
    </row>
    <row r="176" spans="1:2" x14ac:dyDescent="0.25">
      <c r="A176">
        <v>3520</v>
      </c>
      <c r="B176">
        <v>4400</v>
      </c>
    </row>
    <row r="177" spans="1:2" x14ac:dyDescent="0.25">
      <c r="A177">
        <v>3540</v>
      </c>
      <c r="B177">
        <v>4425</v>
      </c>
    </row>
    <row r="178" spans="1:2" x14ac:dyDescent="0.25">
      <c r="A178">
        <v>3560</v>
      </c>
      <c r="B178">
        <v>4450</v>
      </c>
    </row>
    <row r="179" spans="1:2" x14ac:dyDescent="0.25">
      <c r="A179">
        <v>3580</v>
      </c>
      <c r="B179">
        <v>4475</v>
      </c>
    </row>
    <row r="180" spans="1:2" x14ac:dyDescent="0.25">
      <c r="A180">
        <v>3600</v>
      </c>
      <c r="B180">
        <v>4500</v>
      </c>
    </row>
    <row r="181" spans="1:2" x14ac:dyDescent="0.25">
      <c r="A181">
        <v>3620</v>
      </c>
      <c r="B181">
        <v>4525</v>
      </c>
    </row>
    <row r="182" spans="1:2" x14ac:dyDescent="0.25">
      <c r="A182">
        <v>3640</v>
      </c>
      <c r="B182">
        <v>4550</v>
      </c>
    </row>
    <row r="183" spans="1:2" x14ac:dyDescent="0.25">
      <c r="A183">
        <v>3660</v>
      </c>
      <c r="B183">
        <v>4575</v>
      </c>
    </row>
    <row r="184" spans="1:2" x14ac:dyDescent="0.25">
      <c r="A184">
        <v>3680</v>
      </c>
      <c r="B184">
        <v>4600</v>
      </c>
    </row>
    <row r="185" spans="1:2" x14ac:dyDescent="0.25">
      <c r="A185">
        <v>3700</v>
      </c>
      <c r="B185">
        <v>4625</v>
      </c>
    </row>
    <row r="186" spans="1:2" x14ac:dyDescent="0.25">
      <c r="A186">
        <v>3720</v>
      </c>
      <c r="B186">
        <v>4650</v>
      </c>
    </row>
    <row r="187" spans="1:2" x14ac:dyDescent="0.25">
      <c r="A187">
        <v>3740</v>
      </c>
      <c r="B187">
        <v>4675</v>
      </c>
    </row>
    <row r="188" spans="1:2" x14ac:dyDescent="0.25">
      <c r="A188">
        <v>3760</v>
      </c>
      <c r="B188">
        <v>4700</v>
      </c>
    </row>
    <row r="189" spans="1:2" x14ac:dyDescent="0.25">
      <c r="A189">
        <v>3780</v>
      </c>
      <c r="B189">
        <v>4725</v>
      </c>
    </row>
    <row r="190" spans="1:2" x14ac:dyDescent="0.25">
      <c r="A190">
        <v>3800</v>
      </c>
      <c r="B190">
        <v>4750</v>
      </c>
    </row>
    <row r="191" spans="1:2" x14ac:dyDescent="0.25">
      <c r="A191">
        <v>3820</v>
      </c>
      <c r="B191">
        <v>4775</v>
      </c>
    </row>
    <row r="192" spans="1:2" x14ac:dyDescent="0.25">
      <c r="A192">
        <v>3840</v>
      </c>
      <c r="B192">
        <v>4800</v>
      </c>
    </row>
    <row r="193" spans="1:2" x14ac:dyDescent="0.25">
      <c r="A193">
        <v>3860</v>
      </c>
      <c r="B193">
        <v>4825</v>
      </c>
    </row>
    <row r="194" spans="1:2" x14ac:dyDescent="0.25">
      <c r="A194">
        <v>3880</v>
      </c>
      <c r="B194">
        <v>4850</v>
      </c>
    </row>
    <row r="195" spans="1:2" x14ac:dyDescent="0.25">
      <c r="A195">
        <v>3900</v>
      </c>
      <c r="B195">
        <v>4875</v>
      </c>
    </row>
    <row r="196" spans="1:2" x14ac:dyDescent="0.25">
      <c r="A196">
        <v>3920</v>
      </c>
      <c r="B196">
        <v>4900</v>
      </c>
    </row>
    <row r="197" spans="1:2" x14ac:dyDescent="0.25">
      <c r="A197">
        <v>3940</v>
      </c>
      <c r="B197">
        <v>4925</v>
      </c>
    </row>
    <row r="198" spans="1:2" x14ac:dyDescent="0.25">
      <c r="A198">
        <v>3960</v>
      </c>
      <c r="B198">
        <v>4950</v>
      </c>
    </row>
    <row r="199" spans="1:2" x14ac:dyDescent="0.25">
      <c r="A199">
        <v>3980</v>
      </c>
      <c r="B199">
        <v>4975</v>
      </c>
    </row>
    <row r="200" spans="1:2" x14ac:dyDescent="0.25">
      <c r="A200">
        <v>4000</v>
      </c>
      <c r="B200">
        <v>5000</v>
      </c>
    </row>
    <row r="201" spans="1:2" x14ac:dyDescent="0.25">
      <c r="A201">
        <v>4020</v>
      </c>
      <c r="B201">
        <v>5025</v>
      </c>
    </row>
    <row r="202" spans="1:2" x14ac:dyDescent="0.25">
      <c r="A202">
        <v>4040</v>
      </c>
      <c r="B202">
        <v>5050</v>
      </c>
    </row>
    <row r="203" spans="1:2" x14ac:dyDescent="0.25">
      <c r="A203">
        <v>4060</v>
      </c>
      <c r="B203">
        <v>5075</v>
      </c>
    </row>
    <row r="204" spans="1:2" x14ac:dyDescent="0.25">
      <c r="A204">
        <v>4080</v>
      </c>
      <c r="B204">
        <v>5100</v>
      </c>
    </row>
    <row r="205" spans="1:2" x14ac:dyDescent="0.25">
      <c r="A205">
        <v>4100</v>
      </c>
      <c r="B205">
        <v>5125</v>
      </c>
    </row>
    <row r="206" spans="1:2" x14ac:dyDescent="0.25">
      <c r="A206">
        <v>4120</v>
      </c>
      <c r="B206">
        <v>5150</v>
      </c>
    </row>
    <row r="207" spans="1:2" x14ac:dyDescent="0.25">
      <c r="A207">
        <v>4140</v>
      </c>
      <c r="B207">
        <v>5175</v>
      </c>
    </row>
    <row r="208" spans="1:2" x14ac:dyDescent="0.25">
      <c r="A208">
        <v>4160</v>
      </c>
      <c r="B208">
        <v>5200</v>
      </c>
    </row>
    <row r="209" spans="1:2" x14ac:dyDescent="0.25">
      <c r="A209">
        <v>4180</v>
      </c>
      <c r="B209">
        <v>5225</v>
      </c>
    </row>
    <row r="210" spans="1:2" x14ac:dyDescent="0.25">
      <c r="A210">
        <v>4200</v>
      </c>
      <c r="B210">
        <v>5250</v>
      </c>
    </row>
    <row r="211" spans="1:2" x14ac:dyDescent="0.25">
      <c r="A211">
        <v>4220</v>
      </c>
      <c r="B211">
        <v>5275</v>
      </c>
    </row>
    <row r="212" spans="1:2" x14ac:dyDescent="0.25">
      <c r="A212">
        <v>4240</v>
      </c>
      <c r="B212">
        <v>5300</v>
      </c>
    </row>
    <row r="213" spans="1:2" x14ac:dyDescent="0.25">
      <c r="A213">
        <v>4260</v>
      </c>
      <c r="B213">
        <v>5325</v>
      </c>
    </row>
    <row r="214" spans="1:2" x14ac:dyDescent="0.25">
      <c r="A214">
        <v>4280</v>
      </c>
      <c r="B214">
        <v>5350</v>
      </c>
    </row>
    <row r="215" spans="1:2" x14ac:dyDescent="0.25">
      <c r="A215">
        <v>4300</v>
      </c>
      <c r="B215">
        <v>5375</v>
      </c>
    </row>
    <row r="216" spans="1:2" x14ac:dyDescent="0.25">
      <c r="A216">
        <v>4320</v>
      </c>
      <c r="B216">
        <v>5400</v>
      </c>
    </row>
    <row r="217" spans="1:2" x14ac:dyDescent="0.25">
      <c r="A217">
        <v>4340</v>
      </c>
      <c r="B217">
        <v>5425</v>
      </c>
    </row>
    <row r="218" spans="1:2" x14ac:dyDescent="0.25">
      <c r="A218">
        <v>4360</v>
      </c>
      <c r="B218">
        <v>5450</v>
      </c>
    </row>
    <row r="219" spans="1:2" x14ac:dyDescent="0.25">
      <c r="A219">
        <v>4380</v>
      </c>
      <c r="B219">
        <v>5475</v>
      </c>
    </row>
    <row r="220" spans="1:2" x14ac:dyDescent="0.25">
      <c r="A220">
        <v>4400</v>
      </c>
      <c r="B220">
        <v>5500</v>
      </c>
    </row>
    <row r="221" spans="1:2" x14ac:dyDescent="0.25">
      <c r="A221">
        <v>4420</v>
      </c>
      <c r="B221">
        <v>5525</v>
      </c>
    </row>
    <row r="222" spans="1:2" x14ac:dyDescent="0.25">
      <c r="A222">
        <v>4440</v>
      </c>
      <c r="B222">
        <v>5550</v>
      </c>
    </row>
    <row r="223" spans="1:2" x14ac:dyDescent="0.25">
      <c r="A223">
        <v>4460</v>
      </c>
      <c r="B223">
        <v>5575</v>
      </c>
    </row>
    <row r="224" spans="1:2" x14ac:dyDescent="0.25">
      <c r="A224">
        <v>4480</v>
      </c>
      <c r="B224">
        <v>5600</v>
      </c>
    </row>
    <row r="225" spans="1:2" x14ac:dyDescent="0.25">
      <c r="A225">
        <v>4500</v>
      </c>
      <c r="B225">
        <v>5625</v>
      </c>
    </row>
    <row r="226" spans="1:2" x14ac:dyDescent="0.25">
      <c r="A226">
        <v>4520</v>
      </c>
      <c r="B226">
        <v>5650</v>
      </c>
    </row>
    <row r="227" spans="1:2" x14ac:dyDescent="0.25">
      <c r="A227">
        <v>4540</v>
      </c>
      <c r="B227">
        <v>5675</v>
      </c>
    </row>
    <row r="228" spans="1:2" x14ac:dyDescent="0.25">
      <c r="A228">
        <v>4560</v>
      </c>
      <c r="B228">
        <v>5700</v>
      </c>
    </row>
    <row r="229" spans="1:2" x14ac:dyDescent="0.25">
      <c r="A229">
        <v>4580</v>
      </c>
      <c r="B229">
        <v>5725</v>
      </c>
    </row>
    <row r="230" spans="1:2" x14ac:dyDescent="0.25">
      <c r="A230">
        <v>4600</v>
      </c>
      <c r="B230">
        <v>5750</v>
      </c>
    </row>
    <row r="231" spans="1:2" x14ac:dyDescent="0.25">
      <c r="A231">
        <v>4620</v>
      </c>
      <c r="B231">
        <v>5775</v>
      </c>
    </row>
    <row r="232" spans="1:2" x14ac:dyDescent="0.25">
      <c r="A232">
        <v>4640</v>
      </c>
      <c r="B232">
        <v>5800</v>
      </c>
    </row>
    <row r="233" spans="1:2" x14ac:dyDescent="0.25">
      <c r="A233">
        <v>4660</v>
      </c>
      <c r="B233">
        <v>5825</v>
      </c>
    </row>
    <row r="234" spans="1:2" x14ac:dyDescent="0.25">
      <c r="A234">
        <v>4680</v>
      </c>
      <c r="B234">
        <v>5850</v>
      </c>
    </row>
    <row r="235" spans="1:2" x14ac:dyDescent="0.25">
      <c r="A235">
        <v>4700</v>
      </c>
      <c r="B235">
        <v>5875</v>
      </c>
    </row>
    <row r="236" spans="1:2" x14ac:dyDescent="0.25">
      <c r="A236">
        <v>4720</v>
      </c>
      <c r="B236">
        <v>5900</v>
      </c>
    </row>
    <row r="237" spans="1:2" x14ac:dyDescent="0.25">
      <c r="A237">
        <v>4740</v>
      </c>
      <c r="B237">
        <v>5925</v>
      </c>
    </row>
    <row r="238" spans="1:2" x14ac:dyDescent="0.25">
      <c r="A238">
        <v>4760</v>
      </c>
      <c r="B238">
        <v>5950</v>
      </c>
    </row>
    <row r="239" spans="1:2" x14ac:dyDescent="0.25">
      <c r="A239">
        <v>4780</v>
      </c>
      <c r="B239">
        <v>5975</v>
      </c>
    </row>
    <row r="240" spans="1:2" x14ac:dyDescent="0.25">
      <c r="A240">
        <v>4800</v>
      </c>
      <c r="B240">
        <v>6000</v>
      </c>
    </row>
    <row r="241" spans="1:2" x14ac:dyDescent="0.25">
      <c r="A241">
        <v>4820</v>
      </c>
      <c r="B241">
        <v>6025</v>
      </c>
    </row>
    <row r="242" spans="1:2" x14ac:dyDescent="0.25">
      <c r="A242">
        <v>4840</v>
      </c>
      <c r="B242">
        <v>6050</v>
      </c>
    </row>
    <row r="243" spans="1:2" x14ac:dyDescent="0.25">
      <c r="A243">
        <v>4860</v>
      </c>
      <c r="B243">
        <v>6075</v>
      </c>
    </row>
    <row r="244" spans="1:2" x14ac:dyDescent="0.25">
      <c r="A244">
        <v>4880</v>
      </c>
      <c r="B244">
        <v>6100</v>
      </c>
    </row>
    <row r="245" spans="1:2" x14ac:dyDescent="0.25">
      <c r="A245">
        <v>4900</v>
      </c>
      <c r="B245">
        <v>6125</v>
      </c>
    </row>
    <row r="246" spans="1:2" x14ac:dyDescent="0.25">
      <c r="A246">
        <v>4920</v>
      </c>
      <c r="B246">
        <v>6150</v>
      </c>
    </row>
    <row r="247" spans="1:2" x14ac:dyDescent="0.25">
      <c r="A247">
        <v>4940</v>
      </c>
      <c r="B247">
        <v>6175</v>
      </c>
    </row>
    <row r="248" spans="1:2" x14ac:dyDescent="0.25">
      <c r="A248">
        <v>4960</v>
      </c>
      <c r="B248">
        <v>6200</v>
      </c>
    </row>
    <row r="249" spans="1:2" x14ac:dyDescent="0.25">
      <c r="A249">
        <v>4980</v>
      </c>
      <c r="B249">
        <v>6225</v>
      </c>
    </row>
    <row r="250" spans="1:2" x14ac:dyDescent="0.25">
      <c r="A250">
        <v>5000</v>
      </c>
      <c r="B250">
        <v>6250</v>
      </c>
    </row>
    <row r="251" spans="1:2" x14ac:dyDescent="0.25">
      <c r="A251">
        <v>5020</v>
      </c>
      <c r="B251">
        <v>6275</v>
      </c>
    </row>
    <row r="252" spans="1:2" x14ac:dyDescent="0.25">
      <c r="A252">
        <v>5040</v>
      </c>
      <c r="B252">
        <v>6300</v>
      </c>
    </row>
    <row r="253" spans="1:2" x14ac:dyDescent="0.25">
      <c r="A253">
        <v>5060</v>
      </c>
      <c r="B253">
        <v>6325</v>
      </c>
    </row>
    <row r="254" spans="1:2" x14ac:dyDescent="0.25">
      <c r="A254">
        <v>5080</v>
      </c>
      <c r="B254">
        <v>6350</v>
      </c>
    </row>
    <row r="255" spans="1:2" x14ac:dyDescent="0.25">
      <c r="A255">
        <v>5100</v>
      </c>
      <c r="B255">
        <v>6375</v>
      </c>
    </row>
    <row r="256" spans="1:2" x14ac:dyDescent="0.25">
      <c r="A256">
        <v>5120</v>
      </c>
      <c r="B256">
        <v>6400</v>
      </c>
    </row>
    <row r="257" spans="1:2" x14ac:dyDescent="0.25">
      <c r="A257">
        <v>5140</v>
      </c>
      <c r="B257">
        <v>6425</v>
      </c>
    </row>
    <row r="258" spans="1:2" x14ac:dyDescent="0.25">
      <c r="A258">
        <v>5160</v>
      </c>
      <c r="B258">
        <v>6450</v>
      </c>
    </row>
    <row r="259" spans="1:2" x14ac:dyDescent="0.25">
      <c r="A259">
        <v>5180</v>
      </c>
      <c r="B259">
        <v>6475</v>
      </c>
    </row>
    <row r="260" spans="1:2" x14ac:dyDescent="0.25">
      <c r="A260">
        <v>5200</v>
      </c>
      <c r="B260">
        <v>6500</v>
      </c>
    </row>
    <row r="261" spans="1:2" x14ac:dyDescent="0.25">
      <c r="A261">
        <v>5220</v>
      </c>
      <c r="B261">
        <v>6525</v>
      </c>
    </row>
    <row r="262" spans="1:2" x14ac:dyDescent="0.25">
      <c r="A262">
        <v>5240</v>
      </c>
      <c r="B262">
        <v>6550</v>
      </c>
    </row>
    <row r="263" spans="1:2" x14ac:dyDescent="0.25">
      <c r="A263">
        <v>5260</v>
      </c>
      <c r="B263">
        <v>6575</v>
      </c>
    </row>
    <row r="264" spans="1:2" x14ac:dyDescent="0.25">
      <c r="A264">
        <v>5280</v>
      </c>
      <c r="B264">
        <v>6600</v>
      </c>
    </row>
    <row r="265" spans="1:2" x14ac:dyDescent="0.25">
      <c r="A265">
        <v>5300</v>
      </c>
      <c r="B265">
        <v>6625</v>
      </c>
    </row>
    <row r="266" spans="1:2" x14ac:dyDescent="0.25">
      <c r="A266">
        <v>5320</v>
      </c>
      <c r="B266">
        <v>6650</v>
      </c>
    </row>
    <row r="267" spans="1:2" x14ac:dyDescent="0.25">
      <c r="A267">
        <v>5340</v>
      </c>
      <c r="B267">
        <v>6675</v>
      </c>
    </row>
    <row r="268" spans="1:2" x14ac:dyDescent="0.25">
      <c r="A268">
        <v>5360</v>
      </c>
      <c r="B268">
        <v>6700</v>
      </c>
    </row>
    <row r="269" spans="1:2" x14ac:dyDescent="0.25">
      <c r="A269">
        <v>5380</v>
      </c>
      <c r="B269">
        <v>6725</v>
      </c>
    </row>
    <row r="270" spans="1:2" x14ac:dyDescent="0.25">
      <c r="A270">
        <v>5400</v>
      </c>
      <c r="B270">
        <v>6750</v>
      </c>
    </row>
    <row r="271" spans="1:2" x14ac:dyDescent="0.25">
      <c r="A271">
        <v>5420</v>
      </c>
      <c r="B271">
        <v>6775</v>
      </c>
    </row>
    <row r="272" spans="1:2" x14ac:dyDescent="0.25">
      <c r="A272">
        <v>5440</v>
      </c>
      <c r="B272">
        <v>6800</v>
      </c>
    </row>
    <row r="273" spans="1:2" x14ac:dyDescent="0.25">
      <c r="A273">
        <v>5460</v>
      </c>
      <c r="B273">
        <v>6825</v>
      </c>
    </row>
    <row r="274" spans="1:2" x14ac:dyDescent="0.25">
      <c r="A274">
        <v>5480</v>
      </c>
      <c r="B274">
        <v>6850</v>
      </c>
    </row>
    <row r="275" spans="1:2" x14ac:dyDescent="0.25">
      <c r="A275">
        <v>5500</v>
      </c>
      <c r="B275">
        <v>6875</v>
      </c>
    </row>
    <row r="276" spans="1:2" x14ac:dyDescent="0.25">
      <c r="A276">
        <v>5520</v>
      </c>
      <c r="B276">
        <v>6900</v>
      </c>
    </row>
    <row r="277" spans="1:2" x14ac:dyDescent="0.25">
      <c r="A277">
        <v>5540</v>
      </c>
      <c r="B277">
        <v>6925</v>
      </c>
    </row>
    <row r="278" spans="1:2" x14ac:dyDescent="0.25">
      <c r="A278">
        <v>5560</v>
      </c>
      <c r="B278">
        <v>6950</v>
      </c>
    </row>
    <row r="279" spans="1:2" x14ac:dyDescent="0.25">
      <c r="A279">
        <v>5580</v>
      </c>
      <c r="B279">
        <v>6975</v>
      </c>
    </row>
    <row r="280" spans="1:2" x14ac:dyDescent="0.25">
      <c r="A280">
        <v>5600</v>
      </c>
      <c r="B280">
        <v>7000</v>
      </c>
    </row>
    <row r="281" spans="1:2" x14ac:dyDescent="0.25">
      <c r="A281">
        <v>5620</v>
      </c>
      <c r="B281">
        <v>7025</v>
      </c>
    </row>
    <row r="282" spans="1:2" x14ac:dyDescent="0.25">
      <c r="A282">
        <v>5640</v>
      </c>
      <c r="B282">
        <v>7050</v>
      </c>
    </row>
    <row r="283" spans="1:2" x14ac:dyDescent="0.25">
      <c r="A283">
        <v>5660</v>
      </c>
      <c r="B283">
        <v>7075</v>
      </c>
    </row>
    <row r="284" spans="1:2" x14ac:dyDescent="0.25">
      <c r="A284">
        <v>5680</v>
      </c>
      <c r="B284">
        <v>7100</v>
      </c>
    </row>
    <row r="285" spans="1:2" x14ac:dyDescent="0.25">
      <c r="A285">
        <v>5700</v>
      </c>
      <c r="B285">
        <v>7125</v>
      </c>
    </row>
    <row r="286" spans="1:2" x14ac:dyDescent="0.25">
      <c r="A286">
        <v>5720</v>
      </c>
      <c r="B286">
        <v>7150</v>
      </c>
    </row>
    <row r="287" spans="1:2" x14ac:dyDescent="0.25">
      <c r="A287">
        <v>5740</v>
      </c>
      <c r="B287">
        <v>7175</v>
      </c>
    </row>
    <row r="288" spans="1:2" x14ac:dyDescent="0.25">
      <c r="A288">
        <v>5760</v>
      </c>
      <c r="B288">
        <v>7200</v>
      </c>
    </row>
    <row r="289" spans="1:2" x14ac:dyDescent="0.25">
      <c r="A289">
        <v>5780</v>
      </c>
      <c r="B289">
        <v>7225</v>
      </c>
    </row>
    <row r="290" spans="1:2" x14ac:dyDescent="0.25">
      <c r="A290">
        <v>5800</v>
      </c>
      <c r="B290">
        <v>7250</v>
      </c>
    </row>
    <row r="291" spans="1:2" x14ac:dyDescent="0.25">
      <c r="A291">
        <v>5820</v>
      </c>
      <c r="B291">
        <v>7275</v>
      </c>
    </row>
    <row r="292" spans="1:2" x14ac:dyDescent="0.25">
      <c r="A292">
        <v>5840</v>
      </c>
      <c r="B292">
        <v>7300</v>
      </c>
    </row>
    <row r="293" spans="1:2" x14ac:dyDescent="0.25">
      <c r="A293">
        <v>5860</v>
      </c>
      <c r="B293">
        <v>7325</v>
      </c>
    </row>
    <row r="294" spans="1:2" x14ac:dyDescent="0.25">
      <c r="A294">
        <v>5880</v>
      </c>
      <c r="B294">
        <v>7350</v>
      </c>
    </row>
    <row r="295" spans="1:2" x14ac:dyDescent="0.25">
      <c r="A295">
        <v>5900</v>
      </c>
      <c r="B295">
        <v>7375</v>
      </c>
    </row>
    <row r="296" spans="1:2" x14ac:dyDescent="0.25">
      <c r="A296">
        <v>5920</v>
      </c>
      <c r="B296">
        <v>7400</v>
      </c>
    </row>
    <row r="297" spans="1:2" x14ac:dyDescent="0.25">
      <c r="A297">
        <v>5940</v>
      </c>
      <c r="B297">
        <v>7425</v>
      </c>
    </row>
    <row r="298" spans="1:2" x14ac:dyDescent="0.25">
      <c r="A298">
        <v>5960</v>
      </c>
      <c r="B298">
        <v>7450</v>
      </c>
    </row>
    <row r="299" spans="1:2" x14ac:dyDescent="0.25">
      <c r="A299">
        <v>5980</v>
      </c>
      <c r="B299">
        <v>7475</v>
      </c>
    </row>
    <row r="300" spans="1:2" x14ac:dyDescent="0.25">
      <c r="A300">
        <v>6000</v>
      </c>
      <c r="B300">
        <v>7500</v>
      </c>
    </row>
    <row r="301" spans="1:2" x14ac:dyDescent="0.25">
      <c r="A301">
        <v>6020</v>
      </c>
      <c r="B301">
        <v>7525</v>
      </c>
    </row>
    <row r="302" spans="1:2" x14ac:dyDescent="0.25">
      <c r="A302">
        <v>6040</v>
      </c>
      <c r="B302">
        <v>7550</v>
      </c>
    </row>
    <row r="303" spans="1:2" x14ac:dyDescent="0.25">
      <c r="A303">
        <v>6060</v>
      </c>
      <c r="B303">
        <v>7575</v>
      </c>
    </row>
    <row r="304" spans="1:2" x14ac:dyDescent="0.25">
      <c r="A304">
        <v>6080</v>
      </c>
      <c r="B304">
        <v>7600</v>
      </c>
    </row>
    <row r="305" spans="1:2" x14ac:dyDescent="0.25">
      <c r="A305">
        <v>6100</v>
      </c>
      <c r="B305">
        <v>7625</v>
      </c>
    </row>
    <row r="306" spans="1:2" x14ac:dyDescent="0.25">
      <c r="A306">
        <v>6120</v>
      </c>
      <c r="B306">
        <v>7650</v>
      </c>
    </row>
    <row r="307" spans="1:2" x14ac:dyDescent="0.25">
      <c r="A307">
        <v>6140</v>
      </c>
      <c r="B307">
        <v>7675</v>
      </c>
    </row>
    <row r="308" spans="1:2" x14ac:dyDescent="0.25">
      <c r="A308">
        <v>6160</v>
      </c>
      <c r="B308">
        <v>7700</v>
      </c>
    </row>
    <row r="309" spans="1:2" x14ac:dyDescent="0.25">
      <c r="A309">
        <v>6180</v>
      </c>
      <c r="B309">
        <v>7725</v>
      </c>
    </row>
    <row r="310" spans="1:2" x14ac:dyDescent="0.25">
      <c r="A310">
        <v>6200</v>
      </c>
      <c r="B310">
        <v>7750</v>
      </c>
    </row>
    <row r="311" spans="1:2" x14ac:dyDescent="0.25">
      <c r="A311">
        <v>6220</v>
      </c>
      <c r="B311">
        <v>7775</v>
      </c>
    </row>
    <row r="312" spans="1:2" x14ac:dyDescent="0.25">
      <c r="A312">
        <v>6240</v>
      </c>
      <c r="B312">
        <v>7800</v>
      </c>
    </row>
    <row r="313" spans="1:2" x14ac:dyDescent="0.25">
      <c r="A313">
        <v>6260</v>
      </c>
      <c r="B313">
        <v>7825</v>
      </c>
    </row>
    <row r="314" spans="1:2" x14ac:dyDescent="0.25">
      <c r="A314">
        <v>6280</v>
      </c>
      <c r="B314">
        <v>7850</v>
      </c>
    </row>
    <row r="315" spans="1:2" x14ac:dyDescent="0.25">
      <c r="A315">
        <v>6300</v>
      </c>
      <c r="B315">
        <v>7875</v>
      </c>
    </row>
    <row r="316" spans="1:2" x14ac:dyDescent="0.25">
      <c r="A316">
        <v>6320</v>
      </c>
      <c r="B316">
        <v>7900</v>
      </c>
    </row>
    <row r="317" spans="1:2" x14ac:dyDescent="0.25">
      <c r="A317">
        <v>6340</v>
      </c>
      <c r="B317">
        <v>7925</v>
      </c>
    </row>
    <row r="318" spans="1:2" x14ac:dyDescent="0.25">
      <c r="A318">
        <v>6360</v>
      </c>
      <c r="B318">
        <v>7950</v>
      </c>
    </row>
    <row r="319" spans="1:2" x14ac:dyDescent="0.25">
      <c r="A319">
        <v>6380</v>
      </c>
      <c r="B319">
        <v>7975</v>
      </c>
    </row>
    <row r="320" spans="1:2" x14ac:dyDescent="0.25">
      <c r="A320">
        <v>6400</v>
      </c>
      <c r="B320">
        <v>8000</v>
      </c>
    </row>
    <row r="321" spans="1:2" x14ac:dyDescent="0.25">
      <c r="A321">
        <v>6420</v>
      </c>
      <c r="B321">
        <v>8025</v>
      </c>
    </row>
    <row r="322" spans="1:2" x14ac:dyDescent="0.25">
      <c r="A322">
        <v>6440</v>
      </c>
      <c r="B322">
        <v>8050</v>
      </c>
    </row>
    <row r="323" spans="1:2" x14ac:dyDescent="0.25">
      <c r="A323">
        <v>6460</v>
      </c>
      <c r="B323">
        <v>8075</v>
      </c>
    </row>
    <row r="324" spans="1:2" x14ac:dyDescent="0.25">
      <c r="A324">
        <v>6480</v>
      </c>
      <c r="B324">
        <v>8100</v>
      </c>
    </row>
    <row r="325" spans="1:2" x14ac:dyDescent="0.25">
      <c r="A325">
        <v>6500</v>
      </c>
      <c r="B325">
        <v>8125</v>
      </c>
    </row>
    <row r="326" spans="1:2" x14ac:dyDescent="0.25">
      <c r="A326">
        <v>6520</v>
      </c>
      <c r="B326">
        <v>8150</v>
      </c>
    </row>
    <row r="327" spans="1:2" x14ac:dyDescent="0.25">
      <c r="A327">
        <v>6540</v>
      </c>
      <c r="B327">
        <v>8175</v>
      </c>
    </row>
    <row r="328" spans="1:2" x14ac:dyDescent="0.25">
      <c r="A328">
        <v>6560</v>
      </c>
      <c r="B328">
        <v>8200</v>
      </c>
    </row>
    <row r="329" spans="1:2" x14ac:dyDescent="0.25">
      <c r="A329">
        <v>6580</v>
      </c>
      <c r="B329">
        <v>8225</v>
      </c>
    </row>
    <row r="330" spans="1:2" x14ac:dyDescent="0.25">
      <c r="A330">
        <v>6600</v>
      </c>
      <c r="B330">
        <v>8250</v>
      </c>
    </row>
    <row r="331" spans="1:2" x14ac:dyDescent="0.25">
      <c r="A331">
        <v>6620</v>
      </c>
      <c r="B331">
        <v>8275</v>
      </c>
    </row>
    <row r="332" spans="1:2" x14ac:dyDescent="0.25">
      <c r="A332">
        <v>6640</v>
      </c>
      <c r="B332">
        <v>8300</v>
      </c>
    </row>
    <row r="333" spans="1:2" x14ac:dyDescent="0.25">
      <c r="A333">
        <v>6660</v>
      </c>
      <c r="B333">
        <v>8325</v>
      </c>
    </row>
    <row r="334" spans="1:2" x14ac:dyDescent="0.25">
      <c r="A334">
        <v>6680</v>
      </c>
      <c r="B334">
        <v>8350</v>
      </c>
    </row>
    <row r="335" spans="1:2" x14ac:dyDescent="0.25">
      <c r="A335">
        <v>6700</v>
      </c>
      <c r="B335">
        <v>8375</v>
      </c>
    </row>
    <row r="336" spans="1:2" x14ac:dyDescent="0.25">
      <c r="A336">
        <v>6720</v>
      </c>
      <c r="B336">
        <v>8400</v>
      </c>
    </row>
    <row r="337" spans="1:2" x14ac:dyDescent="0.25">
      <c r="A337">
        <v>6740</v>
      </c>
      <c r="B337">
        <v>8425</v>
      </c>
    </row>
    <row r="338" spans="1:2" x14ac:dyDescent="0.25">
      <c r="A338">
        <v>6760</v>
      </c>
      <c r="B338">
        <v>8450</v>
      </c>
    </row>
    <row r="339" spans="1:2" x14ac:dyDescent="0.25">
      <c r="A339">
        <v>6780</v>
      </c>
      <c r="B339">
        <v>8475</v>
      </c>
    </row>
    <row r="340" spans="1:2" x14ac:dyDescent="0.25">
      <c r="A340">
        <v>6800</v>
      </c>
      <c r="B340">
        <v>8500</v>
      </c>
    </row>
    <row r="341" spans="1:2" x14ac:dyDescent="0.25">
      <c r="A341">
        <v>6820</v>
      </c>
      <c r="B341">
        <v>8525</v>
      </c>
    </row>
    <row r="342" spans="1:2" x14ac:dyDescent="0.25">
      <c r="A342">
        <v>6840</v>
      </c>
      <c r="B342">
        <v>8550</v>
      </c>
    </row>
    <row r="343" spans="1:2" x14ac:dyDescent="0.25">
      <c r="A343">
        <v>6860</v>
      </c>
      <c r="B343">
        <v>8575</v>
      </c>
    </row>
    <row r="344" spans="1:2" x14ac:dyDescent="0.25">
      <c r="A344">
        <v>6880</v>
      </c>
      <c r="B344">
        <v>8600</v>
      </c>
    </row>
    <row r="345" spans="1:2" x14ac:dyDescent="0.25">
      <c r="A345">
        <v>6900</v>
      </c>
      <c r="B345">
        <v>8625</v>
      </c>
    </row>
    <row r="346" spans="1:2" x14ac:dyDescent="0.25">
      <c r="A346">
        <v>6920</v>
      </c>
      <c r="B346">
        <v>8650</v>
      </c>
    </row>
    <row r="347" spans="1:2" x14ac:dyDescent="0.25">
      <c r="A347">
        <v>6940</v>
      </c>
      <c r="B347">
        <v>8675</v>
      </c>
    </row>
    <row r="348" spans="1:2" x14ac:dyDescent="0.25">
      <c r="A348">
        <v>6960</v>
      </c>
      <c r="B348">
        <v>8700</v>
      </c>
    </row>
    <row r="349" spans="1:2" x14ac:dyDescent="0.25">
      <c r="A349">
        <v>6980</v>
      </c>
      <c r="B349">
        <v>8725</v>
      </c>
    </row>
    <row r="350" spans="1:2" x14ac:dyDescent="0.25">
      <c r="A350">
        <v>7000</v>
      </c>
      <c r="B350">
        <v>8750</v>
      </c>
    </row>
    <row r="351" spans="1:2" x14ac:dyDescent="0.25">
      <c r="A351">
        <v>7020</v>
      </c>
      <c r="B351">
        <v>8775</v>
      </c>
    </row>
    <row r="352" spans="1:2" x14ac:dyDescent="0.25">
      <c r="A352">
        <v>7040</v>
      </c>
      <c r="B352">
        <v>8800</v>
      </c>
    </row>
    <row r="353" spans="1:2" x14ac:dyDescent="0.25">
      <c r="A353">
        <v>7060</v>
      </c>
      <c r="B353">
        <v>8825</v>
      </c>
    </row>
    <row r="354" spans="1:2" x14ac:dyDescent="0.25">
      <c r="A354">
        <v>7080</v>
      </c>
      <c r="B354">
        <v>8850</v>
      </c>
    </row>
    <row r="355" spans="1:2" x14ac:dyDescent="0.25">
      <c r="A355">
        <v>7100</v>
      </c>
      <c r="B355">
        <v>8875</v>
      </c>
    </row>
    <row r="356" spans="1:2" x14ac:dyDescent="0.25">
      <c r="A356">
        <v>7120</v>
      </c>
      <c r="B356">
        <v>8900</v>
      </c>
    </row>
    <row r="357" spans="1:2" x14ac:dyDescent="0.25">
      <c r="A357">
        <v>7140</v>
      </c>
      <c r="B357">
        <v>8925</v>
      </c>
    </row>
    <row r="358" spans="1:2" x14ac:dyDescent="0.25">
      <c r="A358">
        <v>7160</v>
      </c>
      <c r="B358">
        <v>8950</v>
      </c>
    </row>
    <row r="359" spans="1:2" x14ac:dyDescent="0.25">
      <c r="A359">
        <v>7180</v>
      </c>
      <c r="B359">
        <v>8975</v>
      </c>
    </row>
    <row r="360" spans="1:2" x14ac:dyDescent="0.25">
      <c r="A360">
        <v>7200</v>
      </c>
      <c r="B360">
        <v>9000</v>
      </c>
    </row>
    <row r="361" spans="1:2" x14ac:dyDescent="0.25">
      <c r="A361">
        <v>7220</v>
      </c>
      <c r="B361">
        <v>9025</v>
      </c>
    </row>
    <row r="362" spans="1:2" x14ac:dyDescent="0.25">
      <c r="A362">
        <v>7240</v>
      </c>
      <c r="B362">
        <v>9050</v>
      </c>
    </row>
    <row r="363" spans="1:2" x14ac:dyDescent="0.25">
      <c r="A363">
        <v>7260</v>
      </c>
      <c r="B363">
        <v>9075</v>
      </c>
    </row>
    <row r="364" spans="1:2" x14ac:dyDescent="0.25">
      <c r="A364">
        <v>7280</v>
      </c>
      <c r="B364">
        <v>9100</v>
      </c>
    </row>
    <row r="365" spans="1:2" x14ac:dyDescent="0.25">
      <c r="A365">
        <v>7300</v>
      </c>
      <c r="B365">
        <v>9125</v>
      </c>
    </row>
    <row r="366" spans="1:2" x14ac:dyDescent="0.25">
      <c r="A366">
        <v>7320</v>
      </c>
      <c r="B366">
        <v>9150</v>
      </c>
    </row>
    <row r="367" spans="1:2" x14ac:dyDescent="0.25">
      <c r="A367">
        <v>7340</v>
      </c>
      <c r="B367">
        <v>9175</v>
      </c>
    </row>
    <row r="368" spans="1:2" x14ac:dyDescent="0.25">
      <c r="A368">
        <v>7360</v>
      </c>
      <c r="B368">
        <v>9200</v>
      </c>
    </row>
    <row r="369" spans="1:2" x14ac:dyDescent="0.25">
      <c r="A369">
        <v>7380</v>
      </c>
      <c r="B369">
        <v>9225</v>
      </c>
    </row>
    <row r="370" spans="1:2" x14ac:dyDescent="0.25">
      <c r="A370">
        <v>7400</v>
      </c>
      <c r="B370">
        <v>9250</v>
      </c>
    </row>
    <row r="371" spans="1:2" x14ac:dyDescent="0.25">
      <c r="A371">
        <v>7420</v>
      </c>
      <c r="B371">
        <v>9275</v>
      </c>
    </row>
    <row r="372" spans="1:2" x14ac:dyDescent="0.25">
      <c r="A372">
        <v>7440</v>
      </c>
      <c r="B372">
        <v>9300</v>
      </c>
    </row>
    <row r="373" spans="1:2" x14ac:dyDescent="0.25">
      <c r="A373">
        <v>7460</v>
      </c>
      <c r="B373">
        <v>9325</v>
      </c>
    </row>
    <row r="374" spans="1:2" x14ac:dyDescent="0.25">
      <c r="A374">
        <v>7480</v>
      </c>
      <c r="B374">
        <v>9350</v>
      </c>
    </row>
    <row r="375" spans="1:2" x14ac:dyDescent="0.25">
      <c r="A375">
        <v>7500</v>
      </c>
      <c r="B375">
        <v>9375</v>
      </c>
    </row>
    <row r="376" spans="1:2" x14ac:dyDescent="0.25">
      <c r="A376">
        <v>7520</v>
      </c>
      <c r="B376">
        <v>9400</v>
      </c>
    </row>
    <row r="377" spans="1:2" x14ac:dyDescent="0.25">
      <c r="A377">
        <v>7540</v>
      </c>
      <c r="B377">
        <v>9425</v>
      </c>
    </row>
    <row r="378" spans="1:2" x14ac:dyDescent="0.25">
      <c r="A378">
        <v>7560</v>
      </c>
      <c r="B378">
        <v>9450</v>
      </c>
    </row>
    <row r="379" spans="1:2" x14ac:dyDescent="0.25">
      <c r="A379">
        <v>7580</v>
      </c>
      <c r="B379">
        <v>9475</v>
      </c>
    </row>
    <row r="380" spans="1:2" x14ac:dyDescent="0.25">
      <c r="A380">
        <v>7600</v>
      </c>
      <c r="B380">
        <v>9500</v>
      </c>
    </row>
    <row r="381" spans="1:2" x14ac:dyDescent="0.25">
      <c r="A381">
        <v>7620</v>
      </c>
      <c r="B381">
        <v>9525</v>
      </c>
    </row>
    <row r="382" spans="1:2" x14ac:dyDescent="0.25">
      <c r="A382">
        <v>7640</v>
      </c>
      <c r="B382">
        <v>9550</v>
      </c>
    </row>
    <row r="383" spans="1:2" x14ac:dyDescent="0.25">
      <c r="A383">
        <v>7660</v>
      </c>
      <c r="B383">
        <v>9575</v>
      </c>
    </row>
    <row r="384" spans="1:2" x14ac:dyDescent="0.25">
      <c r="A384">
        <v>7680</v>
      </c>
      <c r="B384">
        <v>9600</v>
      </c>
    </row>
    <row r="385" spans="1:2" x14ac:dyDescent="0.25">
      <c r="A385">
        <v>7700</v>
      </c>
      <c r="B385">
        <v>9625</v>
      </c>
    </row>
    <row r="386" spans="1:2" x14ac:dyDescent="0.25">
      <c r="A386">
        <v>7720</v>
      </c>
      <c r="B386">
        <v>9650</v>
      </c>
    </row>
    <row r="387" spans="1:2" x14ac:dyDescent="0.25">
      <c r="A387">
        <v>7740</v>
      </c>
      <c r="B387">
        <v>9675</v>
      </c>
    </row>
    <row r="388" spans="1:2" x14ac:dyDescent="0.25">
      <c r="A388">
        <v>7760</v>
      </c>
      <c r="B388">
        <v>9700</v>
      </c>
    </row>
    <row r="389" spans="1:2" x14ac:dyDescent="0.25">
      <c r="A389">
        <v>7780</v>
      </c>
      <c r="B389">
        <v>9725</v>
      </c>
    </row>
    <row r="390" spans="1:2" x14ac:dyDescent="0.25">
      <c r="A390">
        <v>7800</v>
      </c>
      <c r="B390">
        <v>9750</v>
      </c>
    </row>
    <row r="391" spans="1:2" x14ac:dyDescent="0.25">
      <c r="A391">
        <v>7820</v>
      </c>
      <c r="B391">
        <v>9775</v>
      </c>
    </row>
    <row r="392" spans="1:2" x14ac:dyDescent="0.25">
      <c r="A392">
        <v>7840</v>
      </c>
      <c r="B392">
        <v>9800</v>
      </c>
    </row>
    <row r="393" spans="1:2" x14ac:dyDescent="0.25">
      <c r="A393">
        <v>7860</v>
      </c>
      <c r="B393">
        <v>9825</v>
      </c>
    </row>
    <row r="394" spans="1:2" x14ac:dyDescent="0.25">
      <c r="A394">
        <v>7880</v>
      </c>
      <c r="B394">
        <v>9850</v>
      </c>
    </row>
    <row r="395" spans="1:2" x14ac:dyDescent="0.25">
      <c r="A395">
        <v>7900</v>
      </c>
      <c r="B395">
        <v>9875</v>
      </c>
    </row>
    <row r="396" spans="1:2" x14ac:dyDescent="0.25">
      <c r="A396">
        <v>7920</v>
      </c>
      <c r="B396">
        <v>9900</v>
      </c>
    </row>
    <row r="397" spans="1:2" x14ac:dyDescent="0.25">
      <c r="A397">
        <v>7940</v>
      </c>
      <c r="B397">
        <v>9925</v>
      </c>
    </row>
    <row r="398" spans="1:2" x14ac:dyDescent="0.25">
      <c r="A398">
        <v>7960</v>
      </c>
      <c r="B398">
        <v>9950</v>
      </c>
    </row>
    <row r="399" spans="1:2" x14ac:dyDescent="0.25">
      <c r="A399">
        <v>7980</v>
      </c>
      <c r="B399">
        <v>9975</v>
      </c>
    </row>
    <row r="400" spans="1:2" x14ac:dyDescent="0.25">
      <c r="A400">
        <v>8000</v>
      </c>
      <c r="B400">
        <v>10000</v>
      </c>
    </row>
    <row r="401" spans="1:2" x14ac:dyDescent="0.25">
      <c r="A401">
        <v>8020</v>
      </c>
      <c r="B401">
        <v>10025</v>
      </c>
    </row>
    <row r="402" spans="1:2" x14ac:dyDescent="0.25">
      <c r="A402">
        <v>8040</v>
      </c>
      <c r="B402">
        <v>10050</v>
      </c>
    </row>
    <row r="403" spans="1:2" x14ac:dyDescent="0.25">
      <c r="A403">
        <v>8060</v>
      </c>
      <c r="B403">
        <v>10075</v>
      </c>
    </row>
    <row r="404" spans="1:2" x14ac:dyDescent="0.25">
      <c r="A404">
        <v>8080</v>
      </c>
      <c r="B404">
        <v>10100</v>
      </c>
    </row>
    <row r="405" spans="1:2" x14ac:dyDescent="0.25">
      <c r="A405">
        <v>8100</v>
      </c>
      <c r="B405">
        <v>10125</v>
      </c>
    </row>
    <row r="406" spans="1:2" x14ac:dyDescent="0.25">
      <c r="A406">
        <v>8120</v>
      </c>
      <c r="B406">
        <v>10150</v>
      </c>
    </row>
    <row r="407" spans="1:2" x14ac:dyDescent="0.25">
      <c r="A407">
        <v>8140</v>
      </c>
      <c r="B407">
        <v>10175</v>
      </c>
    </row>
    <row r="408" spans="1:2" x14ac:dyDescent="0.25">
      <c r="A408">
        <v>8160</v>
      </c>
      <c r="B408">
        <v>10200</v>
      </c>
    </row>
    <row r="409" spans="1:2" x14ac:dyDescent="0.25">
      <c r="A409">
        <v>8180</v>
      </c>
      <c r="B409">
        <v>10225</v>
      </c>
    </row>
    <row r="410" spans="1:2" x14ac:dyDescent="0.25">
      <c r="A410">
        <v>8200</v>
      </c>
      <c r="B410">
        <v>10250</v>
      </c>
    </row>
    <row r="411" spans="1:2" x14ac:dyDescent="0.25">
      <c r="A411">
        <v>8220</v>
      </c>
      <c r="B411">
        <v>10275</v>
      </c>
    </row>
    <row r="412" spans="1:2" x14ac:dyDescent="0.25">
      <c r="A412">
        <v>8240</v>
      </c>
      <c r="B412">
        <v>10300</v>
      </c>
    </row>
    <row r="413" spans="1:2" x14ac:dyDescent="0.25">
      <c r="A413">
        <v>8260</v>
      </c>
      <c r="B413">
        <v>10325</v>
      </c>
    </row>
    <row r="414" spans="1:2" x14ac:dyDescent="0.25">
      <c r="A414">
        <v>8280</v>
      </c>
      <c r="B414">
        <v>10350</v>
      </c>
    </row>
    <row r="415" spans="1:2" x14ac:dyDescent="0.25">
      <c r="A415">
        <v>8300</v>
      </c>
      <c r="B415">
        <v>10375</v>
      </c>
    </row>
    <row r="416" spans="1:2" x14ac:dyDescent="0.25">
      <c r="A416">
        <v>8320</v>
      </c>
      <c r="B416">
        <v>10400</v>
      </c>
    </row>
    <row r="417" spans="1:2" x14ac:dyDescent="0.25">
      <c r="A417">
        <v>8340</v>
      </c>
      <c r="B417">
        <v>10425</v>
      </c>
    </row>
    <row r="418" spans="1:2" x14ac:dyDescent="0.25">
      <c r="A418">
        <v>8360</v>
      </c>
      <c r="B418">
        <v>10450</v>
      </c>
    </row>
    <row r="419" spans="1:2" x14ac:dyDescent="0.25">
      <c r="A419">
        <v>8380</v>
      </c>
      <c r="B419">
        <v>10475</v>
      </c>
    </row>
    <row r="420" spans="1:2" x14ac:dyDescent="0.25">
      <c r="A420">
        <v>8400</v>
      </c>
      <c r="B420">
        <v>10500</v>
      </c>
    </row>
    <row r="421" spans="1:2" x14ac:dyDescent="0.25">
      <c r="A421">
        <v>8420</v>
      </c>
      <c r="B421">
        <v>10525</v>
      </c>
    </row>
    <row r="422" spans="1:2" x14ac:dyDescent="0.25">
      <c r="A422">
        <v>8440</v>
      </c>
      <c r="B422">
        <v>10550</v>
      </c>
    </row>
    <row r="423" spans="1:2" x14ac:dyDescent="0.25">
      <c r="A423">
        <v>8460</v>
      </c>
      <c r="B423">
        <v>10575</v>
      </c>
    </row>
    <row r="424" spans="1:2" x14ac:dyDescent="0.25">
      <c r="A424">
        <v>8480</v>
      </c>
      <c r="B424">
        <v>10600</v>
      </c>
    </row>
    <row r="425" spans="1:2" x14ac:dyDescent="0.25">
      <c r="A425">
        <v>8500</v>
      </c>
      <c r="B425">
        <v>10625</v>
      </c>
    </row>
    <row r="426" spans="1:2" x14ac:dyDescent="0.25">
      <c r="A426">
        <v>8520</v>
      </c>
      <c r="B426">
        <v>10650</v>
      </c>
    </row>
    <row r="427" spans="1:2" x14ac:dyDescent="0.25">
      <c r="A427">
        <v>8540</v>
      </c>
      <c r="B427">
        <v>10675</v>
      </c>
    </row>
    <row r="428" spans="1:2" x14ac:dyDescent="0.25">
      <c r="A428">
        <v>8560</v>
      </c>
      <c r="B428">
        <v>10700</v>
      </c>
    </row>
    <row r="429" spans="1:2" x14ac:dyDescent="0.25">
      <c r="A429">
        <v>8580</v>
      </c>
      <c r="B429">
        <v>10725</v>
      </c>
    </row>
    <row r="430" spans="1:2" x14ac:dyDescent="0.25">
      <c r="A430">
        <v>8600</v>
      </c>
      <c r="B430">
        <v>10750</v>
      </c>
    </row>
    <row r="431" spans="1:2" x14ac:dyDescent="0.25">
      <c r="A431">
        <v>8620</v>
      </c>
      <c r="B431">
        <v>10775</v>
      </c>
    </row>
    <row r="432" spans="1:2" x14ac:dyDescent="0.25">
      <c r="A432">
        <v>8640</v>
      </c>
      <c r="B432">
        <v>10800</v>
      </c>
    </row>
    <row r="433" spans="1:2" x14ac:dyDescent="0.25">
      <c r="A433">
        <v>8660</v>
      </c>
      <c r="B433">
        <v>10825</v>
      </c>
    </row>
    <row r="434" spans="1:2" x14ac:dyDescent="0.25">
      <c r="A434">
        <v>8680</v>
      </c>
      <c r="B434">
        <v>10850</v>
      </c>
    </row>
    <row r="435" spans="1:2" x14ac:dyDescent="0.25">
      <c r="A435">
        <v>8700</v>
      </c>
      <c r="B435">
        <v>10875</v>
      </c>
    </row>
    <row r="436" spans="1:2" x14ac:dyDescent="0.25">
      <c r="A436">
        <v>8720</v>
      </c>
      <c r="B436">
        <v>10900</v>
      </c>
    </row>
    <row r="437" spans="1:2" x14ac:dyDescent="0.25">
      <c r="A437">
        <v>8740</v>
      </c>
      <c r="B437">
        <v>10925</v>
      </c>
    </row>
    <row r="438" spans="1:2" x14ac:dyDescent="0.25">
      <c r="A438">
        <v>8760</v>
      </c>
      <c r="B438">
        <v>10950</v>
      </c>
    </row>
    <row r="439" spans="1:2" x14ac:dyDescent="0.25">
      <c r="A439">
        <v>8780</v>
      </c>
      <c r="B439">
        <v>10975</v>
      </c>
    </row>
    <row r="440" spans="1:2" x14ac:dyDescent="0.25">
      <c r="A440">
        <v>8800</v>
      </c>
      <c r="B440">
        <v>11000</v>
      </c>
    </row>
    <row r="441" spans="1:2" x14ac:dyDescent="0.25">
      <c r="A441">
        <v>8820</v>
      </c>
      <c r="B441">
        <v>11025</v>
      </c>
    </row>
    <row r="442" spans="1:2" x14ac:dyDescent="0.25">
      <c r="A442">
        <v>8840</v>
      </c>
      <c r="B442">
        <v>11050</v>
      </c>
    </row>
    <row r="443" spans="1:2" x14ac:dyDescent="0.25">
      <c r="A443">
        <v>8860</v>
      </c>
      <c r="B443">
        <v>11075</v>
      </c>
    </row>
    <row r="444" spans="1:2" x14ac:dyDescent="0.25">
      <c r="A444">
        <v>8880</v>
      </c>
      <c r="B444">
        <v>11100</v>
      </c>
    </row>
    <row r="445" spans="1:2" x14ac:dyDescent="0.25">
      <c r="A445">
        <v>8900</v>
      </c>
      <c r="B445">
        <v>11125</v>
      </c>
    </row>
    <row r="446" spans="1:2" x14ac:dyDescent="0.25">
      <c r="A446">
        <v>8920</v>
      </c>
      <c r="B446">
        <v>11150</v>
      </c>
    </row>
    <row r="447" spans="1:2" x14ac:dyDescent="0.25">
      <c r="A447">
        <v>8940</v>
      </c>
      <c r="B447">
        <v>11175</v>
      </c>
    </row>
    <row r="448" spans="1:2" x14ac:dyDescent="0.25">
      <c r="A448">
        <v>8960</v>
      </c>
      <c r="B448">
        <v>11200</v>
      </c>
    </row>
    <row r="449" spans="1:2" x14ac:dyDescent="0.25">
      <c r="A449">
        <v>8980</v>
      </c>
      <c r="B449">
        <v>11225</v>
      </c>
    </row>
    <row r="450" spans="1:2" x14ac:dyDescent="0.25">
      <c r="A450">
        <v>9000</v>
      </c>
      <c r="B450">
        <v>11250</v>
      </c>
    </row>
    <row r="451" spans="1:2" x14ac:dyDescent="0.25">
      <c r="A451">
        <v>9020</v>
      </c>
      <c r="B451">
        <v>11275</v>
      </c>
    </row>
    <row r="452" spans="1:2" x14ac:dyDescent="0.25">
      <c r="A452">
        <v>9040</v>
      </c>
      <c r="B452">
        <v>11300</v>
      </c>
    </row>
    <row r="453" spans="1:2" x14ac:dyDescent="0.25">
      <c r="A453">
        <v>9060</v>
      </c>
      <c r="B453">
        <v>11325</v>
      </c>
    </row>
    <row r="454" spans="1:2" x14ac:dyDescent="0.25">
      <c r="A454">
        <v>9080</v>
      </c>
      <c r="B454">
        <v>11350</v>
      </c>
    </row>
    <row r="455" spans="1:2" x14ac:dyDescent="0.25">
      <c r="A455">
        <v>9100</v>
      </c>
      <c r="B455">
        <v>11375</v>
      </c>
    </row>
    <row r="456" spans="1:2" x14ac:dyDescent="0.25">
      <c r="A456">
        <v>9120</v>
      </c>
      <c r="B456">
        <v>11400</v>
      </c>
    </row>
    <row r="457" spans="1:2" x14ac:dyDescent="0.25">
      <c r="A457">
        <v>9140</v>
      </c>
      <c r="B457">
        <v>11425</v>
      </c>
    </row>
    <row r="458" spans="1:2" x14ac:dyDescent="0.25">
      <c r="A458">
        <v>9160</v>
      </c>
      <c r="B458">
        <v>11450</v>
      </c>
    </row>
    <row r="459" spans="1:2" x14ac:dyDescent="0.25">
      <c r="A459">
        <v>9180</v>
      </c>
      <c r="B459">
        <v>11475</v>
      </c>
    </row>
    <row r="460" spans="1:2" x14ac:dyDescent="0.25">
      <c r="A460">
        <v>9200</v>
      </c>
      <c r="B460">
        <v>11500</v>
      </c>
    </row>
    <row r="461" spans="1:2" x14ac:dyDescent="0.25">
      <c r="A461">
        <v>9220</v>
      </c>
      <c r="B461">
        <v>11525</v>
      </c>
    </row>
    <row r="462" spans="1:2" x14ac:dyDescent="0.25">
      <c r="A462">
        <v>9240</v>
      </c>
      <c r="B462">
        <v>11550</v>
      </c>
    </row>
    <row r="463" spans="1:2" x14ac:dyDescent="0.25">
      <c r="A463">
        <v>9260</v>
      </c>
      <c r="B463">
        <v>11575</v>
      </c>
    </row>
    <row r="464" spans="1:2" x14ac:dyDescent="0.25">
      <c r="A464">
        <v>9280</v>
      </c>
      <c r="B464">
        <v>11600</v>
      </c>
    </row>
    <row r="465" spans="1:2" x14ac:dyDescent="0.25">
      <c r="A465">
        <v>9300</v>
      </c>
      <c r="B465">
        <v>11625</v>
      </c>
    </row>
    <row r="466" spans="1:2" x14ac:dyDescent="0.25">
      <c r="A466">
        <v>9320</v>
      </c>
      <c r="B466">
        <v>11650</v>
      </c>
    </row>
    <row r="467" spans="1:2" x14ac:dyDescent="0.25">
      <c r="A467">
        <v>9340</v>
      </c>
      <c r="B467">
        <v>11675</v>
      </c>
    </row>
    <row r="468" spans="1:2" x14ac:dyDescent="0.25">
      <c r="A468">
        <v>9360</v>
      </c>
      <c r="B468">
        <v>11700</v>
      </c>
    </row>
    <row r="469" spans="1:2" x14ac:dyDescent="0.25">
      <c r="A469">
        <v>9380</v>
      </c>
      <c r="B469">
        <v>11725</v>
      </c>
    </row>
    <row r="470" spans="1:2" x14ac:dyDescent="0.25">
      <c r="A470">
        <v>9400</v>
      </c>
      <c r="B470">
        <v>11750</v>
      </c>
    </row>
    <row r="471" spans="1:2" x14ac:dyDescent="0.25">
      <c r="A471">
        <v>9420</v>
      </c>
      <c r="B471">
        <v>11775</v>
      </c>
    </row>
    <row r="472" spans="1:2" x14ac:dyDescent="0.25">
      <c r="A472">
        <v>9440</v>
      </c>
      <c r="B472">
        <v>11800</v>
      </c>
    </row>
    <row r="473" spans="1:2" x14ac:dyDescent="0.25">
      <c r="A473">
        <v>9460</v>
      </c>
      <c r="B473">
        <v>11825</v>
      </c>
    </row>
    <row r="474" spans="1:2" x14ac:dyDescent="0.25">
      <c r="A474">
        <v>9480</v>
      </c>
      <c r="B474">
        <v>11850</v>
      </c>
    </row>
    <row r="475" spans="1:2" x14ac:dyDescent="0.25">
      <c r="A475">
        <v>9500</v>
      </c>
      <c r="B475">
        <v>11875</v>
      </c>
    </row>
    <row r="476" spans="1:2" x14ac:dyDescent="0.25">
      <c r="A476">
        <v>9520</v>
      </c>
      <c r="B476">
        <v>11900</v>
      </c>
    </row>
    <row r="477" spans="1:2" x14ac:dyDescent="0.25">
      <c r="A477">
        <v>9540</v>
      </c>
      <c r="B477">
        <v>11925</v>
      </c>
    </row>
    <row r="478" spans="1:2" x14ac:dyDescent="0.25">
      <c r="A478">
        <v>9560</v>
      </c>
      <c r="B478">
        <v>11950</v>
      </c>
    </row>
    <row r="479" spans="1:2" x14ac:dyDescent="0.25">
      <c r="A479">
        <v>9580</v>
      </c>
      <c r="B479">
        <v>11975</v>
      </c>
    </row>
    <row r="480" spans="1:2" x14ac:dyDescent="0.25">
      <c r="A480">
        <v>9600</v>
      </c>
      <c r="B480">
        <v>12000</v>
      </c>
    </row>
    <row r="481" spans="1:2" x14ac:dyDescent="0.25">
      <c r="A481">
        <v>9620</v>
      </c>
      <c r="B481">
        <v>12025</v>
      </c>
    </row>
    <row r="482" spans="1:2" x14ac:dyDescent="0.25">
      <c r="A482">
        <v>9640</v>
      </c>
      <c r="B482">
        <v>12050</v>
      </c>
    </row>
    <row r="483" spans="1:2" x14ac:dyDescent="0.25">
      <c r="A483">
        <v>9660</v>
      </c>
      <c r="B483">
        <v>12075</v>
      </c>
    </row>
    <row r="484" spans="1:2" x14ac:dyDescent="0.25">
      <c r="A484">
        <v>9680</v>
      </c>
      <c r="B484">
        <v>12100</v>
      </c>
    </row>
    <row r="485" spans="1:2" x14ac:dyDescent="0.25">
      <c r="A485">
        <v>9700</v>
      </c>
      <c r="B485">
        <v>12125</v>
      </c>
    </row>
    <row r="486" spans="1:2" x14ac:dyDescent="0.25">
      <c r="A486">
        <v>9720</v>
      </c>
      <c r="B486">
        <v>12150</v>
      </c>
    </row>
    <row r="487" spans="1:2" x14ac:dyDescent="0.25">
      <c r="A487">
        <v>9740</v>
      </c>
      <c r="B487">
        <v>12175</v>
      </c>
    </row>
    <row r="488" spans="1:2" x14ac:dyDescent="0.25">
      <c r="A488">
        <v>9760</v>
      </c>
      <c r="B488">
        <v>12200</v>
      </c>
    </row>
    <row r="489" spans="1:2" x14ac:dyDescent="0.25">
      <c r="A489">
        <v>9780</v>
      </c>
      <c r="B489">
        <v>12225</v>
      </c>
    </row>
    <row r="490" spans="1:2" x14ac:dyDescent="0.25">
      <c r="A490">
        <v>9800</v>
      </c>
      <c r="B490">
        <v>12250</v>
      </c>
    </row>
    <row r="491" spans="1:2" x14ac:dyDescent="0.25">
      <c r="A491">
        <v>9820</v>
      </c>
      <c r="B491">
        <v>12275</v>
      </c>
    </row>
    <row r="492" spans="1:2" x14ac:dyDescent="0.25">
      <c r="A492">
        <v>9840</v>
      </c>
      <c r="B492">
        <v>12300</v>
      </c>
    </row>
    <row r="493" spans="1:2" x14ac:dyDescent="0.25">
      <c r="A493">
        <v>9860</v>
      </c>
      <c r="B493">
        <v>12325</v>
      </c>
    </row>
    <row r="494" spans="1:2" x14ac:dyDescent="0.25">
      <c r="A494">
        <v>9880</v>
      </c>
      <c r="B494">
        <v>12350</v>
      </c>
    </row>
    <row r="495" spans="1:2" x14ac:dyDescent="0.25">
      <c r="A495">
        <v>9900</v>
      </c>
      <c r="B495">
        <v>12375</v>
      </c>
    </row>
    <row r="496" spans="1:2" x14ac:dyDescent="0.25">
      <c r="A496">
        <v>9920</v>
      </c>
      <c r="B496">
        <v>12400</v>
      </c>
    </row>
    <row r="497" spans="1:2" x14ac:dyDescent="0.25">
      <c r="A497">
        <v>9940</v>
      </c>
      <c r="B497">
        <v>12425</v>
      </c>
    </row>
    <row r="498" spans="1:2" x14ac:dyDescent="0.25">
      <c r="A498">
        <v>9960</v>
      </c>
      <c r="B498">
        <v>12450</v>
      </c>
    </row>
    <row r="499" spans="1:2" x14ac:dyDescent="0.25">
      <c r="A499">
        <v>9980</v>
      </c>
      <c r="B499">
        <v>12475</v>
      </c>
    </row>
    <row r="500" spans="1:2" x14ac:dyDescent="0.25">
      <c r="A500">
        <v>10000</v>
      </c>
      <c r="B500">
        <v>12500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Z183"/>
  <sheetViews>
    <sheetView topLeftCell="B1" zoomScaleNormal="100" workbookViewId="0">
      <pane xSplit="3" ySplit="3" topLeftCell="L42" activePane="bottomRight" state="frozen"/>
      <selection activeCell="B1" sqref="B1"/>
      <selection pane="topRight" activeCell="E1" sqref="E1"/>
      <selection pane="bottomLeft" activeCell="B8" sqref="B8"/>
      <selection pane="bottomRight" activeCell="F27" sqref="F27"/>
    </sheetView>
  </sheetViews>
  <sheetFormatPr defaultColWidth="8.85546875" defaultRowHeight="15" outlineLevelCol="1" x14ac:dyDescent="0.25"/>
  <cols>
    <col min="1" max="1" width="3" style="10" customWidth="1"/>
    <col min="2" max="2" width="4.28515625" style="10" customWidth="1"/>
    <col min="3" max="3" width="12.42578125" style="10" customWidth="1"/>
    <col min="4" max="4" width="38.7109375" style="10" customWidth="1"/>
    <col min="5" max="10" width="15.42578125" style="10" customWidth="1" outlineLevel="1"/>
    <col min="11" max="12" width="10.7109375" style="10" customWidth="1" outlineLevel="1"/>
    <col min="13" max="13" width="11.140625" style="10" customWidth="1" outlineLevel="1"/>
    <col min="14" max="14" width="9.140625" style="10" customWidth="1" outlineLevel="1"/>
    <col min="15" max="15" width="12.42578125" style="10" customWidth="1" outlineLevel="1"/>
    <col min="16" max="16" width="9.140625" style="10" customWidth="1" outlineLevel="1"/>
    <col min="17" max="17" width="9.140625" style="10"/>
    <col min="18" max="18" width="8.85546875" style="10"/>
    <col min="19" max="19" width="9.140625" style="10" customWidth="1"/>
    <col min="20" max="21" width="12.7109375" style="10" customWidth="1"/>
    <col min="22" max="22" width="8.85546875" style="10"/>
    <col min="23" max="23" width="11.140625" style="10" bestFit="1" customWidth="1"/>
    <col min="24" max="16384" width="8.85546875" style="10"/>
  </cols>
  <sheetData>
    <row r="1" spans="1:26" s="9" customFormat="1" ht="29.45" customHeight="1" thickBot="1" x14ac:dyDescent="0.3">
      <c r="B1" s="279" t="s">
        <v>0</v>
      </c>
      <c r="C1" s="279" t="s">
        <v>1</v>
      </c>
      <c r="D1" s="279" t="s">
        <v>2</v>
      </c>
      <c r="E1" s="103" t="s">
        <v>303</v>
      </c>
      <c r="F1" s="289" t="s">
        <v>304</v>
      </c>
      <c r="G1" s="291" t="s">
        <v>305</v>
      </c>
      <c r="H1" s="293" t="s">
        <v>306</v>
      </c>
      <c r="I1" s="295" t="s">
        <v>287</v>
      </c>
      <c r="J1" s="297" t="s">
        <v>288</v>
      </c>
      <c r="K1" s="272" t="s">
        <v>307</v>
      </c>
      <c r="L1" s="273"/>
      <c r="M1" s="274"/>
      <c r="N1" s="275" t="s">
        <v>308</v>
      </c>
      <c r="O1" s="277" t="s">
        <v>3</v>
      </c>
      <c r="P1" s="299" t="s">
        <v>309</v>
      </c>
      <c r="Q1" s="94" t="s">
        <v>4</v>
      </c>
      <c r="R1" s="279" t="s">
        <v>5</v>
      </c>
      <c r="S1" s="95" t="s">
        <v>179</v>
      </c>
      <c r="T1" s="279" t="s">
        <v>370</v>
      </c>
      <c r="U1" s="96" t="s">
        <v>284</v>
      </c>
      <c r="V1" s="97" t="s">
        <v>6</v>
      </c>
      <c r="W1" s="98" t="s">
        <v>7</v>
      </c>
    </row>
    <row r="2" spans="1:26" s="9" customFormat="1" ht="15.75" thickBot="1" x14ac:dyDescent="0.3">
      <c r="B2" s="279"/>
      <c r="C2" s="279"/>
      <c r="D2" s="279"/>
      <c r="E2" s="104"/>
      <c r="F2" s="290"/>
      <c r="G2" s="292"/>
      <c r="H2" s="294"/>
      <c r="I2" s="296"/>
      <c r="J2" s="298"/>
      <c r="K2" s="105" t="s">
        <v>310</v>
      </c>
      <c r="L2" s="106" t="s">
        <v>311</v>
      </c>
      <c r="M2" s="107" t="s">
        <v>312</v>
      </c>
      <c r="N2" s="276"/>
      <c r="O2" s="278"/>
      <c r="P2" s="300"/>
      <c r="Q2" s="99">
        <f>Q$183</f>
        <v>1</v>
      </c>
      <c r="R2" s="279"/>
      <c r="S2" s="100">
        <f>S$183</f>
        <v>1</v>
      </c>
      <c r="T2" s="279"/>
      <c r="U2" s="101">
        <f>U$183</f>
        <v>521.70000000000005</v>
      </c>
      <c r="V2" s="102">
        <f t="shared" ref="V2" si="0">V$183</f>
        <v>1.8449999999999998E-2</v>
      </c>
      <c r="W2" s="131">
        <f>W$183</f>
        <v>2.2999999999999998</v>
      </c>
    </row>
    <row r="3" spans="1:26" ht="16.5" thickBot="1" x14ac:dyDescent="0.3">
      <c r="A3" s="9"/>
      <c r="B3" s="11"/>
      <c r="C3" s="1"/>
      <c r="D3" s="11" t="s">
        <v>8</v>
      </c>
      <c r="E3" s="2"/>
      <c r="F3" s="2"/>
      <c r="G3" s="2"/>
      <c r="H3" s="2"/>
      <c r="I3" s="2"/>
      <c r="J3" s="2"/>
      <c r="K3" s="3"/>
      <c r="L3" s="3"/>
      <c r="M3" s="4"/>
      <c r="N3" s="4"/>
      <c r="O3" s="2"/>
      <c r="P3" s="5"/>
      <c r="Q3" s="6"/>
      <c r="R3" s="6"/>
      <c r="S3" s="7"/>
      <c r="T3" s="5"/>
      <c r="U3" s="8"/>
      <c r="V3" s="5"/>
      <c r="W3" s="4"/>
    </row>
    <row r="4" spans="1:26" ht="15.75" x14ac:dyDescent="0.25">
      <c r="B4" s="20">
        <v>1</v>
      </c>
      <c r="C4" s="21" t="s">
        <v>9</v>
      </c>
      <c r="D4" s="22" t="s">
        <v>289</v>
      </c>
      <c r="E4" s="28">
        <v>4603727858600</v>
      </c>
      <c r="F4" s="24" t="s">
        <v>313</v>
      </c>
      <c r="G4" s="24">
        <v>50</v>
      </c>
      <c r="H4" s="24">
        <v>10</v>
      </c>
      <c r="I4" s="24">
        <v>7</v>
      </c>
      <c r="J4" s="24">
        <v>85</v>
      </c>
      <c r="K4" s="116">
        <v>0.15</v>
      </c>
      <c r="L4" s="116">
        <v>0.15</v>
      </c>
      <c r="M4" s="108">
        <v>0.82</v>
      </c>
      <c r="N4" s="108">
        <f>K4*L4*M4</f>
        <v>1.8449999999999998E-2</v>
      </c>
      <c r="O4" s="116">
        <v>2.2999999999999998</v>
      </c>
      <c r="P4" s="108" t="s">
        <v>314</v>
      </c>
      <c r="Q4" s="12">
        <v>1</v>
      </c>
      <c r="R4" s="71">
        <v>1</v>
      </c>
      <c r="S4" s="72">
        <f>Q4/R4</f>
        <v>1</v>
      </c>
      <c r="T4" s="73">
        <v>521.70000000000005</v>
      </c>
      <c r="U4" s="77">
        <f t="shared" ref="U4:U35" si="1">T4*Q4</f>
        <v>521.70000000000005</v>
      </c>
      <c r="V4" s="76">
        <f t="shared" ref="V4:V35" si="2">S4*N4</f>
        <v>1.8449999999999998E-2</v>
      </c>
      <c r="W4" s="134">
        <f t="shared" ref="W4:W35" si="3">S4*O4</f>
        <v>2.2999999999999998</v>
      </c>
      <c r="Y4" s="19"/>
      <c r="Z4" s="19"/>
    </row>
    <row r="5" spans="1:26" ht="15.75" x14ac:dyDescent="0.25">
      <c r="B5" s="25">
        <f t="shared" ref="B5:B76" si="4">B4+1</f>
        <v>2</v>
      </c>
      <c r="C5" s="26" t="s">
        <v>10</v>
      </c>
      <c r="D5" s="27" t="s">
        <v>301</v>
      </c>
      <c r="E5" s="28">
        <v>4603727858617</v>
      </c>
      <c r="F5" s="28" t="s">
        <v>315</v>
      </c>
      <c r="G5" s="28">
        <v>70</v>
      </c>
      <c r="H5" s="28">
        <v>10</v>
      </c>
      <c r="I5" s="28">
        <v>9</v>
      </c>
      <c r="J5" s="28">
        <v>105</v>
      </c>
      <c r="K5" s="110">
        <v>0.19</v>
      </c>
      <c r="L5" s="110">
        <v>0.19</v>
      </c>
      <c r="M5" s="110">
        <v>0.82</v>
      </c>
      <c r="N5" s="110">
        <v>2.9602E-2</v>
      </c>
      <c r="O5" s="110">
        <v>2.8</v>
      </c>
      <c r="P5" s="110" t="s">
        <v>314</v>
      </c>
      <c r="Q5" s="13">
        <v>0</v>
      </c>
      <c r="R5" s="74">
        <v>1</v>
      </c>
      <c r="S5" s="75">
        <f t="shared" ref="S5:S76" si="5">Q5/R5</f>
        <v>0</v>
      </c>
      <c r="T5" s="76">
        <v>810.3</v>
      </c>
      <c r="U5" s="77">
        <f t="shared" si="1"/>
        <v>0</v>
      </c>
      <c r="V5" s="76">
        <f t="shared" si="2"/>
        <v>0</v>
      </c>
      <c r="W5" s="134">
        <f>S5*O5</f>
        <v>0</v>
      </c>
      <c r="Y5" s="19"/>
      <c r="Z5" s="19"/>
    </row>
    <row r="6" spans="1:26" ht="15.75" x14ac:dyDescent="0.25">
      <c r="B6" s="25">
        <f t="shared" si="4"/>
        <v>3</v>
      </c>
      <c r="C6" s="26" t="s">
        <v>11</v>
      </c>
      <c r="D6" s="27" t="s">
        <v>12</v>
      </c>
      <c r="E6" s="28">
        <v>4603727858624</v>
      </c>
      <c r="F6" s="28" t="s">
        <v>316</v>
      </c>
      <c r="G6" s="28">
        <v>80</v>
      </c>
      <c r="H6" s="28">
        <v>10</v>
      </c>
      <c r="I6" s="28">
        <v>10</v>
      </c>
      <c r="J6" s="28">
        <v>163</v>
      </c>
      <c r="K6" s="110">
        <v>0.2</v>
      </c>
      <c r="L6" s="110">
        <v>0.2</v>
      </c>
      <c r="M6" s="110">
        <v>0.95</v>
      </c>
      <c r="N6" s="110">
        <v>3.8000000000000006E-2</v>
      </c>
      <c r="O6" s="110">
        <v>3.6</v>
      </c>
      <c r="P6" s="110" t="s">
        <v>314</v>
      </c>
      <c r="Q6" s="13"/>
      <c r="R6" s="74">
        <v>1</v>
      </c>
      <c r="S6" s="75">
        <f t="shared" si="5"/>
        <v>0</v>
      </c>
      <c r="T6" s="76">
        <v>976.8</v>
      </c>
      <c r="U6" s="77">
        <f t="shared" si="1"/>
        <v>0</v>
      </c>
      <c r="V6" s="76">
        <f t="shared" si="2"/>
        <v>0</v>
      </c>
      <c r="W6" s="134">
        <f>S6*O6</f>
        <v>0</v>
      </c>
      <c r="Y6" s="19"/>
      <c r="Z6" s="19"/>
    </row>
    <row r="7" spans="1:26" ht="15.75" x14ac:dyDescent="0.25">
      <c r="B7" s="25">
        <f t="shared" si="4"/>
        <v>4</v>
      </c>
      <c r="C7" s="26" t="s">
        <v>13</v>
      </c>
      <c r="D7" s="27" t="s">
        <v>14</v>
      </c>
      <c r="E7" s="28">
        <v>4603727858549</v>
      </c>
      <c r="F7" s="28" t="s">
        <v>317</v>
      </c>
      <c r="G7" s="28">
        <v>90</v>
      </c>
      <c r="H7" s="28">
        <v>10</v>
      </c>
      <c r="I7" s="28">
        <v>12</v>
      </c>
      <c r="J7" s="28">
        <v>257</v>
      </c>
      <c r="K7" s="110">
        <v>0.22</v>
      </c>
      <c r="L7" s="110">
        <v>0.22</v>
      </c>
      <c r="M7" s="110">
        <v>1.1499999999999999</v>
      </c>
      <c r="N7" s="110">
        <v>5.5659999999999994E-2</v>
      </c>
      <c r="O7" s="110">
        <v>5.3</v>
      </c>
      <c r="P7" s="110" t="s">
        <v>314</v>
      </c>
      <c r="Q7" s="13"/>
      <c r="R7" s="74">
        <v>1</v>
      </c>
      <c r="S7" s="75">
        <f t="shared" si="5"/>
        <v>0</v>
      </c>
      <c r="T7" s="76">
        <v>1198.8</v>
      </c>
      <c r="U7" s="77">
        <f t="shared" si="1"/>
        <v>0</v>
      </c>
      <c r="V7" s="76">
        <f t="shared" si="2"/>
        <v>0</v>
      </c>
      <c r="W7" s="134">
        <f t="shared" si="3"/>
        <v>0</v>
      </c>
      <c r="Y7" s="19"/>
      <c r="Z7" s="19"/>
    </row>
    <row r="8" spans="1:26" ht="15.75" x14ac:dyDescent="0.25">
      <c r="B8" s="25">
        <f t="shared" si="4"/>
        <v>5</v>
      </c>
      <c r="C8" s="26" t="s">
        <v>15</v>
      </c>
      <c r="D8" s="27" t="s">
        <v>16</v>
      </c>
      <c r="E8" s="28">
        <v>4603727858556</v>
      </c>
      <c r="F8" s="28" t="s">
        <v>318</v>
      </c>
      <c r="G8" s="28">
        <v>100</v>
      </c>
      <c r="H8" s="28">
        <v>10</v>
      </c>
      <c r="I8" s="28">
        <v>14</v>
      </c>
      <c r="J8" s="28">
        <v>351</v>
      </c>
      <c r="K8" s="110">
        <v>0.25</v>
      </c>
      <c r="L8" s="110">
        <v>0.25</v>
      </c>
      <c r="M8" s="110">
        <v>1.35</v>
      </c>
      <c r="N8" s="110">
        <v>8.4375000000000006E-2</v>
      </c>
      <c r="O8" s="110">
        <v>8.4</v>
      </c>
      <c r="P8" s="110" t="s">
        <v>314</v>
      </c>
      <c r="Q8" s="13"/>
      <c r="R8" s="74">
        <v>1</v>
      </c>
      <c r="S8" s="75">
        <f t="shared" si="5"/>
        <v>0</v>
      </c>
      <c r="T8" s="76">
        <v>1620.6</v>
      </c>
      <c r="U8" s="77">
        <f t="shared" si="1"/>
        <v>0</v>
      </c>
      <c r="V8" s="76">
        <f t="shared" si="2"/>
        <v>0</v>
      </c>
      <c r="W8" s="134">
        <f>S8*O8</f>
        <v>0</v>
      </c>
      <c r="Y8" s="19"/>
      <c r="Z8" s="19"/>
    </row>
    <row r="9" spans="1:26" ht="15.75" x14ac:dyDescent="0.25">
      <c r="B9" s="25">
        <f>B8+1</f>
        <v>6</v>
      </c>
      <c r="C9" s="26" t="s">
        <v>17</v>
      </c>
      <c r="D9" s="27" t="s">
        <v>18</v>
      </c>
      <c r="E9" s="28">
        <v>4603727858631</v>
      </c>
      <c r="F9" s="28" t="s">
        <v>319</v>
      </c>
      <c r="G9" s="28">
        <v>120</v>
      </c>
      <c r="H9" s="28">
        <v>10</v>
      </c>
      <c r="I9" s="28">
        <v>17</v>
      </c>
      <c r="J9" s="28">
        <v>511</v>
      </c>
      <c r="K9" s="110">
        <v>0.26</v>
      </c>
      <c r="L9" s="110">
        <v>0.26</v>
      </c>
      <c r="M9" s="110">
        <v>1.45</v>
      </c>
      <c r="N9" s="110">
        <v>9.802000000000001E-2</v>
      </c>
      <c r="O9" s="110">
        <v>10.9</v>
      </c>
      <c r="P9" s="110" t="s">
        <v>314</v>
      </c>
      <c r="Q9" s="13"/>
      <c r="R9" s="74">
        <v>1</v>
      </c>
      <c r="S9" s="75">
        <f>Q9/R9</f>
        <v>0</v>
      </c>
      <c r="T9" s="76">
        <v>2808.3</v>
      </c>
      <c r="U9" s="77">
        <f t="shared" si="1"/>
        <v>0</v>
      </c>
      <c r="V9" s="76">
        <f t="shared" si="2"/>
        <v>0</v>
      </c>
      <c r="W9" s="134">
        <f t="shared" si="3"/>
        <v>0</v>
      </c>
      <c r="Y9" s="19"/>
      <c r="Z9" s="19"/>
    </row>
    <row r="10" spans="1:26" ht="15.75" x14ac:dyDescent="0.25">
      <c r="B10" s="25">
        <f>B9+1</f>
        <v>7</v>
      </c>
      <c r="C10" s="26" t="s">
        <v>19</v>
      </c>
      <c r="D10" s="27" t="s">
        <v>20</v>
      </c>
      <c r="E10" s="28">
        <v>4603727858006</v>
      </c>
      <c r="F10" s="28" t="s">
        <v>313</v>
      </c>
      <c r="G10" s="28">
        <v>50</v>
      </c>
      <c r="H10" s="28">
        <v>10</v>
      </c>
      <c r="I10" s="28">
        <v>7</v>
      </c>
      <c r="J10" s="28">
        <v>78</v>
      </c>
      <c r="K10" s="110">
        <v>0.15</v>
      </c>
      <c r="L10" s="110">
        <v>0.15</v>
      </c>
      <c r="M10" s="111">
        <v>0.82</v>
      </c>
      <c r="N10" s="111">
        <v>1.8449999999999998E-2</v>
      </c>
      <c r="O10" s="110">
        <v>2.2999999999999998</v>
      </c>
      <c r="P10" s="111" t="s">
        <v>314</v>
      </c>
      <c r="Q10" s="13"/>
      <c r="R10" s="74">
        <v>1</v>
      </c>
      <c r="S10" s="75">
        <f t="shared" si="5"/>
        <v>0</v>
      </c>
      <c r="T10" s="76">
        <v>677.1</v>
      </c>
      <c r="U10" s="77">
        <f t="shared" si="1"/>
        <v>0</v>
      </c>
      <c r="V10" s="76">
        <f t="shared" si="2"/>
        <v>0</v>
      </c>
      <c r="W10" s="134">
        <f t="shared" si="3"/>
        <v>0</v>
      </c>
      <c r="Y10" s="19"/>
      <c r="Z10" s="19"/>
    </row>
    <row r="11" spans="1:26" ht="15.75" x14ac:dyDescent="0.25">
      <c r="B11" s="25">
        <f t="shared" si="4"/>
        <v>8</v>
      </c>
      <c r="C11" s="26" t="s">
        <v>21</v>
      </c>
      <c r="D11" s="27" t="s">
        <v>22</v>
      </c>
      <c r="E11" s="28">
        <v>4603727858013</v>
      </c>
      <c r="F11" s="28" t="s">
        <v>320</v>
      </c>
      <c r="G11" s="28">
        <v>60</v>
      </c>
      <c r="H11" s="28">
        <v>10</v>
      </c>
      <c r="I11" s="28">
        <v>9</v>
      </c>
      <c r="J11" s="28">
        <v>105</v>
      </c>
      <c r="K11" s="110">
        <v>0.19</v>
      </c>
      <c r="L11" s="110">
        <v>0.19</v>
      </c>
      <c r="M11" s="110">
        <v>0.82</v>
      </c>
      <c r="N11" s="110">
        <v>2.9602E-2</v>
      </c>
      <c r="O11" s="110">
        <v>2.8</v>
      </c>
      <c r="P11" s="110" t="s">
        <v>314</v>
      </c>
      <c r="Q11" s="13"/>
      <c r="R11" s="74">
        <v>1</v>
      </c>
      <c r="S11" s="75">
        <f t="shared" si="5"/>
        <v>0</v>
      </c>
      <c r="T11" s="76">
        <v>865.8</v>
      </c>
      <c r="U11" s="77">
        <f t="shared" si="1"/>
        <v>0</v>
      </c>
      <c r="V11" s="76">
        <f t="shared" si="2"/>
        <v>0</v>
      </c>
      <c r="W11" s="134">
        <f t="shared" si="3"/>
        <v>0</v>
      </c>
      <c r="Y11" s="19"/>
      <c r="Z11" s="19"/>
    </row>
    <row r="12" spans="1:26" ht="15.75" x14ac:dyDescent="0.25">
      <c r="B12" s="25">
        <f t="shared" si="4"/>
        <v>9</v>
      </c>
      <c r="C12" s="26" t="s">
        <v>23</v>
      </c>
      <c r="D12" s="27" t="s">
        <v>24</v>
      </c>
      <c r="E12" s="28">
        <v>4603727858020</v>
      </c>
      <c r="F12" s="28" t="s">
        <v>321</v>
      </c>
      <c r="G12" s="28">
        <v>70</v>
      </c>
      <c r="H12" s="28">
        <v>10</v>
      </c>
      <c r="I12" s="28">
        <v>10</v>
      </c>
      <c r="J12" s="28">
        <v>163</v>
      </c>
      <c r="K12" s="110">
        <v>0.2</v>
      </c>
      <c r="L12" s="110">
        <v>0.2</v>
      </c>
      <c r="M12" s="110">
        <v>0.95</v>
      </c>
      <c r="N12" s="110">
        <v>3.8000000000000006E-2</v>
      </c>
      <c r="O12" s="110">
        <v>3.6</v>
      </c>
      <c r="P12" s="110" t="s">
        <v>314</v>
      </c>
      <c r="Q12" s="13"/>
      <c r="R12" s="74">
        <v>1</v>
      </c>
      <c r="S12" s="75">
        <f t="shared" si="5"/>
        <v>0</v>
      </c>
      <c r="T12" s="76">
        <v>1198.8</v>
      </c>
      <c r="U12" s="77">
        <f t="shared" si="1"/>
        <v>0</v>
      </c>
      <c r="V12" s="76">
        <f t="shared" si="2"/>
        <v>0</v>
      </c>
      <c r="W12" s="134">
        <f t="shared" si="3"/>
        <v>0</v>
      </c>
      <c r="Y12" s="19"/>
      <c r="Z12" s="19"/>
    </row>
    <row r="13" spans="1:26" ht="15.75" x14ac:dyDescent="0.25">
      <c r="B13" s="25">
        <f t="shared" si="4"/>
        <v>10</v>
      </c>
      <c r="C13" s="26" t="s">
        <v>25</v>
      </c>
      <c r="D13" s="27" t="s">
        <v>26</v>
      </c>
      <c r="E13" s="28">
        <v>4603727858037</v>
      </c>
      <c r="F13" s="28" t="s">
        <v>322</v>
      </c>
      <c r="G13" s="28">
        <v>90</v>
      </c>
      <c r="H13" s="28">
        <v>10</v>
      </c>
      <c r="I13" s="28">
        <v>12</v>
      </c>
      <c r="J13" s="28">
        <v>257</v>
      </c>
      <c r="K13" s="110">
        <v>0.22</v>
      </c>
      <c r="L13" s="110">
        <v>0.22</v>
      </c>
      <c r="M13" s="110">
        <v>1.1499999999999999</v>
      </c>
      <c r="N13" s="110">
        <v>5.5659999999999994E-2</v>
      </c>
      <c r="O13" s="110">
        <v>5.3</v>
      </c>
      <c r="P13" s="110" t="s">
        <v>314</v>
      </c>
      <c r="Q13" s="13"/>
      <c r="R13" s="74">
        <v>1</v>
      </c>
      <c r="S13" s="75">
        <f t="shared" si="5"/>
        <v>0</v>
      </c>
      <c r="T13" s="76">
        <v>1764.9</v>
      </c>
      <c r="U13" s="77">
        <f t="shared" si="1"/>
        <v>0</v>
      </c>
      <c r="V13" s="76">
        <f t="shared" si="2"/>
        <v>0</v>
      </c>
      <c r="W13" s="134">
        <f t="shared" si="3"/>
        <v>0</v>
      </c>
      <c r="Y13" s="19"/>
      <c r="Z13" s="19"/>
    </row>
    <row r="14" spans="1:26" ht="15.75" x14ac:dyDescent="0.25">
      <c r="B14" s="25">
        <f t="shared" si="4"/>
        <v>11</v>
      </c>
      <c r="C14" s="26" t="s">
        <v>27</v>
      </c>
      <c r="D14" s="27" t="s">
        <v>28</v>
      </c>
      <c r="E14" s="28">
        <v>4603727858044</v>
      </c>
      <c r="F14" s="28" t="s">
        <v>318</v>
      </c>
      <c r="G14" s="28">
        <v>110</v>
      </c>
      <c r="H14" s="28">
        <v>10</v>
      </c>
      <c r="I14" s="28">
        <v>14</v>
      </c>
      <c r="J14" s="28">
        <v>351</v>
      </c>
      <c r="K14" s="110">
        <v>0.25</v>
      </c>
      <c r="L14" s="110">
        <v>0.25</v>
      </c>
      <c r="M14" s="110">
        <v>1.35</v>
      </c>
      <c r="N14" s="110">
        <v>8.4375000000000006E-2</v>
      </c>
      <c r="O14" s="110">
        <v>8.5</v>
      </c>
      <c r="P14" s="110" t="s">
        <v>314</v>
      </c>
      <c r="Q14" s="13"/>
      <c r="R14" s="74">
        <v>1</v>
      </c>
      <c r="S14" s="75">
        <f t="shared" si="5"/>
        <v>0</v>
      </c>
      <c r="T14" s="76">
        <v>2497.5</v>
      </c>
      <c r="U14" s="77">
        <f t="shared" si="1"/>
        <v>0</v>
      </c>
      <c r="V14" s="76">
        <f t="shared" si="2"/>
        <v>0</v>
      </c>
      <c r="W14" s="134">
        <f t="shared" si="3"/>
        <v>0</v>
      </c>
      <c r="Y14" s="19"/>
      <c r="Z14" s="19"/>
    </row>
    <row r="15" spans="1:26" ht="15.75" x14ac:dyDescent="0.25">
      <c r="B15" s="25">
        <f t="shared" si="4"/>
        <v>12</v>
      </c>
      <c r="C15" s="26" t="s">
        <v>29</v>
      </c>
      <c r="D15" s="27" t="s">
        <v>30</v>
      </c>
      <c r="E15" s="28">
        <v>4603727858051</v>
      </c>
      <c r="F15" s="28" t="s">
        <v>319</v>
      </c>
      <c r="G15" s="28">
        <v>120</v>
      </c>
      <c r="H15" s="28">
        <v>10</v>
      </c>
      <c r="I15" s="28">
        <v>17</v>
      </c>
      <c r="J15" s="28">
        <v>511</v>
      </c>
      <c r="K15" s="117">
        <v>0.26</v>
      </c>
      <c r="L15" s="117">
        <v>0.26</v>
      </c>
      <c r="M15" s="110">
        <v>1.45</v>
      </c>
      <c r="N15" s="110">
        <v>9.802000000000001E-2</v>
      </c>
      <c r="O15" s="110">
        <v>11</v>
      </c>
      <c r="P15" s="110" t="s">
        <v>314</v>
      </c>
      <c r="Q15" s="13"/>
      <c r="R15" s="74">
        <v>1</v>
      </c>
      <c r="S15" s="75">
        <f t="shared" si="5"/>
        <v>0</v>
      </c>
      <c r="T15" s="76">
        <v>3441</v>
      </c>
      <c r="U15" s="77">
        <f t="shared" si="1"/>
        <v>0</v>
      </c>
      <c r="V15" s="76">
        <f t="shared" si="2"/>
        <v>0</v>
      </c>
      <c r="W15" s="134">
        <f t="shared" si="3"/>
        <v>0</v>
      </c>
      <c r="Y15" s="19"/>
      <c r="Z15" s="19"/>
    </row>
    <row r="16" spans="1:26" ht="15.75" x14ac:dyDescent="0.25">
      <c r="B16" s="25">
        <f t="shared" si="4"/>
        <v>13</v>
      </c>
      <c r="C16" s="31" t="s">
        <v>285</v>
      </c>
      <c r="D16" s="27" t="s">
        <v>286</v>
      </c>
      <c r="E16" s="112"/>
      <c r="F16" s="112" t="s">
        <v>323</v>
      </c>
      <c r="G16" s="112">
        <v>150</v>
      </c>
      <c r="H16" s="112">
        <v>10</v>
      </c>
      <c r="I16" s="112">
        <v>20</v>
      </c>
      <c r="J16" s="112">
        <v>660</v>
      </c>
      <c r="K16" s="117">
        <v>0.33</v>
      </c>
      <c r="L16" s="117">
        <v>0.33</v>
      </c>
      <c r="M16" s="111">
        <v>1.4</v>
      </c>
      <c r="N16" s="111">
        <v>0.15246000000000001</v>
      </c>
      <c r="O16" s="111">
        <v>13.64</v>
      </c>
      <c r="P16" s="111" t="s">
        <v>314</v>
      </c>
      <c r="Q16" s="13"/>
      <c r="R16" s="74">
        <v>1</v>
      </c>
      <c r="S16" s="75">
        <f t="shared" si="5"/>
        <v>0</v>
      </c>
      <c r="T16" s="78">
        <v>4839.6000000000004</v>
      </c>
      <c r="U16" s="77">
        <f t="shared" si="1"/>
        <v>0</v>
      </c>
      <c r="V16" s="76">
        <f t="shared" si="2"/>
        <v>0</v>
      </c>
      <c r="W16" s="134">
        <f t="shared" si="3"/>
        <v>0</v>
      </c>
      <c r="Y16" s="19"/>
      <c r="Z16" s="19"/>
    </row>
    <row r="17" spans="2:26" ht="15.75" x14ac:dyDescent="0.25">
      <c r="B17" s="25">
        <f>B16+1</f>
        <v>14</v>
      </c>
      <c r="C17" s="31" t="s">
        <v>31</v>
      </c>
      <c r="D17" s="27" t="s">
        <v>32</v>
      </c>
      <c r="E17" s="112">
        <v>4603727858983</v>
      </c>
      <c r="F17" s="112" t="s">
        <v>324</v>
      </c>
      <c r="G17" s="112">
        <v>200</v>
      </c>
      <c r="H17" s="112">
        <v>10</v>
      </c>
      <c r="I17" s="112">
        <v>28</v>
      </c>
      <c r="J17" s="112">
        <v>771</v>
      </c>
      <c r="K17" s="117">
        <v>0.33</v>
      </c>
      <c r="L17" s="117">
        <v>0.33</v>
      </c>
      <c r="M17" s="110">
        <v>1.4</v>
      </c>
      <c r="N17" s="111">
        <v>0.60984000000000005</v>
      </c>
      <c r="O17" s="111">
        <v>10.9</v>
      </c>
      <c r="P17" s="111" t="s">
        <v>314</v>
      </c>
      <c r="Q17" s="13"/>
      <c r="R17" s="74">
        <v>1</v>
      </c>
      <c r="S17" s="75">
        <f t="shared" si="5"/>
        <v>0</v>
      </c>
      <c r="T17" s="78">
        <v>19480.5</v>
      </c>
      <c r="U17" s="77">
        <f t="shared" si="1"/>
        <v>0</v>
      </c>
      <c r="V17" s="76">
        <f t="shared" si="2"/>
        <v>0</v>
      </c>
      <c r="W17" s="134">
        <f t="shared" si="3"/>
        <v>0</v>
      </c>
      <c r="Y17" s="19"/>
      <c r="Z17" s="19"/>
    </row>
    <row r="18" spans="2:26" ht="15.75" x14ac:dyDescent="0.25">
      <c r="B18" s="25">
        <f t="shared" si="4"/>
        <v>15</v>
      </c>
      <c r="C18" s="31" t="s">
        <v>33</v>
      </c>
      <c r="D18" s="27" t="s">
        <v>34</v>
      </c>
      <c r="E18" s="112">
        <v>4603727858990</v>
      </c>
      <c r="F18" s="112" t="s">
        <v>325</v>
      </c>
      <c r="G18" s="112">
        <v>250</v>
      </c>
      <c r="H18" s="112">
        <v>10</v>
      </c>
      <c r="I18" s="112">
        <v>16</v>
      </c>
      <c r="J18" s="112">
        <v>2550</v>
      </c>
      <c r="K18" s="117">
        <v>0.33</v>
      </c>
      <c r="L18" s="117">
        <v>0.33</v>
      </c>
      <c r="M18" s="111">
        <v>1.4</v>
      </c>
      <c r="N18" s="111">
        <v>1.0672200000000001</v>
      </c>
      <c r="O18" s="111">
        <v>70</v>
      </c>
      <c r="P18" s="111" t="s">
        <v>314</v>
      </c>
      <c r="Q18" s="13"/>
      <c r="R18" s="74">
        <v>1</v>
      </c>
      <c r="S18" s="75">
        <f t="shared" si="5"/>
        <v>0</v>
      </c>
      <c r="T18" s="78">
        <v>0</v>
      </c>
      <c r="U18" s="77">
        <f t="shared" si="1"/>
        <v>0</v>
      </c>
      <c r="V18" s="76">
        <f t="shared" si="2"/>
        <v>0</v>
      </c>
      <c r="W18" s="134">
        <f t="shared" si="3"/>
        <v>0</v>
      </c>
      <c r="Y18" s="19"/>
      <c r="Z18" s="19"/>
    </row>
    <row r="19" spans="2:26" ht="15.75" x14ac:dyDescent="0.25">
      <c r="B19" s="25">
        <f>B33+1</f>
        <v>21</v>
      </c>
      <c r="C19" s="31" t="s">
        <v>35</v>
      </c>
      <c r="D19" s="33" t="s">
        <v>36</v>
      </c>
      <c r="E19" s="112">
        <v>4603727858099</v>
      </c>
      <c r="F19" s="112" t="s">
        <v>326</v>
      </c>
      <c r="G19" s="112">
        <v>60</v>
      </c>
      <c r="H19" s="112">
        <v>7</v>
      </c>
      <c r="I19" s="112">
        <v>8</v>
      </c>
      <c r="J19" s="112">
        <v>239</v>
      </c>
      <c r="K19" s="117">
        <v>0.15</v>
      </c>
      <c r="L19" s="117">
        <v>0.15</v>
      </c>
      <c r="M19" s="110">
        <v>0.82</v>
      </c>
      <c r="N19" s="111">
        <v>1.8449999999999998E-2</v>
      </c>
      <c r="O19" s="111">
        <v>3.2</v>
      </c>
      <c r="P19" s="110" t="s">
        <v>314</v>
      </c>
      <c r="Q19" s="13"/>
      <c r="R19" s="74">
        <v>1</v>
      </c>
      <c r="S19" s="75">
        <f t="shared" ref="S19:S29" si="6">Q19/R19</f>
        <v>0</v>
      </c>
      <c r="T19" s="78">
        <v>1132.2</v>
      </c>
      <c r="U19" s="77">
        <f t="shared" si="1"/>
        <v>0</v>
      </c>
      <c r="V19" s="76">
        <f t="shared" si="2"/>
        <v>0</v>
      </c>
      <c r="W19" s="134">
        <f t="shared" si="3"/>
        <v>0</v>
      </c>
      <c r="Y19" s="19"/>
      <c r="Z19" s="19"/>
    </row>
    <row r="20" spans="2:26" ht="15.75" x14ac:dyDescent="0.25">
      <c r="B20" s="25">
        <f>B19+1</f>
        <v>22</v>
      </c>
      <c r="C20" s="31" t="s">
        <v>37</v>
      </c>
      <c r="D20" s="33" t="s">
        <v>38</v>
      </c>
      <c r="E20" s="112">
        <v>4603727858105</v>
      </c>
      <c r="F20" s="112" t="s">
        <v>321</v>
      </c>
      <c r="G20" s="112">
        <v>70</v>
      </c>
      <c r="H20" s="112">
        <v>7</v>
      </c>
      <c r="I20" s="112">
        <v>10</v>
      </c>
      <c r="J20" s="112">
        <v>335</v>
      </c>
      <c r="K20" s="117">
        <v>0.2</v>
      </c>
      <c r="L20" s="117">
        <v>0.2</v>
      </c>
      <c r="M20" s="111">
        <v>0.95</v>
      </c>
      <c r="N20" s="111">
        <v>3.8000000000000006E-2</v>
      </c>
      <c r="O20" s="111">
        <v>4.5999999999999996</v>
      </c>
      <c r="P20" s="110" t="s">
        <v>314</v>
      </c>
      <c r="Q20" s="13"/>
      <c r="R20" s="74">
        <v>1</v>
      </c>
      <c r="S20" s="75">
        <f t="shared" si="6"/>
        <v>0</v>
      </c>
      <c r="T20" s="78">
        <v>1576.2</v>
      </c>
      <c r="U20" s="77">
        <f t="shared" si="1"/>
        <v>0</v>
      </c>
      <c r="V20" s="76">
        <f t="shared" si="2"/>
        <v>0</v>
      </c>
      <c r="W20" s="134">
        <f t="shared" si="3"/>
        <v>0</v>
      </c>
      <c r="Y20" s="19"/>
      <c r="Z20" s="19"/>
    </row>
    <row r="21" spans="2:26" ht="15.75" x14ac:dyDescent="0.25">
      <c r="B21" s="25">
        <f>B20+1</f>
        <v>23</v>
      </c>
      <c r="C21" s="31" t="s">
        <v>39</v>
      </c>
      <c r="D21" s="33" t="s">
        <v>40</v>
      </c>
      <c r="E21" s="112">
        <v>4603727858112</v>
      </c>
      <c r="F21" s="112" t="s">
        <v>322</v>
      </c>
      <c r="G21" s="112">
        <v>80</v>
      </c>
      <c r="H21" s="112">
        <v>7</v>
      </c>
      <c r="I21" s="112">
        <v>12</v>
      </c>
      <c r="J21" s="112">
        <v>490</v>
      </c>
      <c r="K21" s="117">
        <v>0.22</v>
      </c>
      <c r="L21" s="117">
        <v>0.22</v>
      </c>
      <c r="M21" s="111">
        <v>1.1499999999999999</v>
      </c>
      <c r="N21" s="111">
        <v>5.5659999999999994E-2</v>
      </c>
      <c r="O21" s="111">
        <v>5.3</v>
      </c>
      <c r="P21" s="111" t="s">
        <v>314</v>
      </c>
      <c r="Q21" s="13"/>
      <c r="R21" s="74">
        <v>1</v>
      </c>
      <c r="S21" s="75">
        <f t="shared" si="6"/>
        <v>0</v>
      </c>
      <c r="T21" s="78">
        <v>2086.8000000000002</v>
      </c>
      <c r="U21" s="77">
        <f t="shared" si="1"/>
        <v>0</v>
      </c>
      <c r="V21" s="76">
        <f t="shared" si="2"/>
        <v>0</v>
      </c>
      <c r="W21" s="134">
        <f t="shared" si="3"/>
        <v>0</v>
      </c>
      <c r="Y21" s="19"/>
      <c r="Z21" s="19"/>
    </row>
    <row r="22" spans="2:26" ht="15.75" x14ac:dyDescent="0.25">
      <c r="B22" s="25">
        <f>B21+1</f>
        <v>24</v>
      </c>
      <c r="C22" s="31" t="s">
        <v>41</v>
      </c>
      <c r="D22" s="33" t="s">
        <v>42</v>
      </c>
      <c r="E22" s="112">
        <v>4603727858129</v>
      </c>
      <c r="F22" s="112" t="s">
        <v>327</v>
      </c>
      <c r="G22" s="112">
        <v>100</v>
      </c>
      <c r="H22" s="112">
        <v>7</v>
      </c>
      <c r="I22" s="112">
        <v>14</v>
      </c>
      <c r="J22" s="112">
        <v>700</v>
      </c>
      <c r="K22" s="117">
        <v>0.25</v>
      </c>
      <c r="L22" s="117">
        <v>0.25</v>
      </c>
      <c r="M22" s="111">
        <v>1.35</v>
      </c>
      <c r="N22" s="111">
        <v>8.4375000000000006E-2</v>
      </c>
      <c r="O22" s="111">
        <v>8.25</v>
      </c>
      <c r="P22" s="111" t="s">
        <v>314</v>
      </c>
      <c r="Q22" s="13"/>
      <c r="R22" s="74">
        <v>1</v>
      </c>
      <c r="S22" s="75">
        <f t="shared" si="6"/>
        <v>0</v>
      </c>
      <c r="T22" s="78">
        <v>2597.4</v>
      </c>
      <c r="U22" s="77">
        <f t="shared" si="1"/>
        <v>0</v>
      </c>
      <c r="V22" s="76">
        <f t="shared" si="2"/>
        <v>0</v>
      </c>
      <c r="W22" s="134">
        <f t="shared" si="3"/>
        <v>0</v>
      </c>
      <c r="Y22" s="19"/>
      <c r="Z22" s="19"/>
    </row>
    <row r="23" spans="2:26" ht="15.75" x14ac:dyDescent="0.25">
      <c r="B23" s="25">
        <f>B22+1</f>
        <v>25</v>
      </c>
      <c r="C23" s="31" t="s">
        <v>43</v>
      </c>
      <c r="D23" s="33" t="s">
        <v>44</v>
      </c>
      <c r="E23" s="112">
        <v>4603727858198</v>
      </c>
      <c r="F23" s="112" t="s">
        <v>319</v>
      </c>
      <c r="G23" s="112">
        <v>120</v>
      </c>
      <c r="H23" s="112">
        <v>7</v>
      </c>
      <c r="I23" s="112">
        <v>17</v>
      </c>
      <c r="J23" s="112">
        <v>951</v>
      </c>
      <c r="K23" s="117">
        <v>0.26</v>
      </c>
      <c r="L23" s="117">
        <v>0.26</v>
      </c>
      <c r="M23" s="111">
        <v>1.45</v>
      </c>
      <c r="N23" s="111">
        <v>9.802000000000001E-2</v>
      </c>
      <c r="O23" s="111">
        <v>10.9</v>
      </c>
      <c r="P23" s="111" t="s">
        <v>314</v>
      </c>
      <c r="Q23" s="13"/>
      <c r="R23" s="74">
        <v>1</v>
      </c>
      <c r="S23" s="75">
        <f t="shared" si="6"/>
        <v>0</v>
      </c>
      <c r="T23" s="78">
        <v>4551</v>
      </c>
      <c r="U23" s="77">
        <f t="shared" si="1"/>
        <v>0</v>
      </c>
      <c r="V23" s="76">
        <f t="shared" si="2"/>
        <v>0</v>
      </c>
      <c r="W23" s="134">
        <f t="shared" si="3"/>
        <v>0</v>
      </c>
      <c r="Y23" s="19"/>
      <c r="Z23" s="19"/>
    </row>
    <row r="24" spans="2:26" ht="15.75" x14ac:dyDescent="0.25">
      <c r="B24" s="25"/>
      <c r="C24" s="31"/>
      <c r="D24" s="33" t="s">
        <v>356</v>
      </c>
      <c r="E24" s="112"/>
      <c r="F24" s="112"/>
      <c r="G24" s="112"/>
      <c r="H24" s="112"/>
      <c r="I24" s="112"/>
      <c r="J24" s="112"/>
      <c r="K24" s="117"/>
      <c r="L24" s="117"/>
      <c r="M24" s="111"/>
      <c r="N24" s="111"/>
      <c r="O24" s="111"/>
      <c r="P24" s="111"/>
      <c r="Q24" s="13"/>
      <c r="R24" s="74">
        <v>1</v>
      </c>
      <c r="S24" s="75">
        <f t="shared" ref="S24:S28" si="7">Q24/R24</f>
        <v>0</v>
      </c>
      <c r="T24" s="78">
        <v>1520.7</v>
      </c>
      <c r="U24" s="77">
        <f t="shared" si="1"/>
        <v>0</v>
      </c>
      <c r="V24" s="76">
        <f t="shared" si="2"/>
        <v>0</v>
      </c>
      <c r="W24" s="134">
        <f t="shared" si="3"/>
        <v>0</v>
      </c>
      <c r="Y24" s="19"/>
      <c r="Z24" s="19"/>
    </row>
    <row r="25" spans="2:26" ht="15.75" x14ac:dyDescent="0.25">
      <c r="B25" s="25"/>
      <c r="C25" s="31"/>
      <c r="D25" s="33" t="s">
        <v>357</v>
      </c>
      <c r="E25" s="112"/>
      <c r="F25" s="112"/>
      <c r="G25" s="112"/>
      <c r="H25" s="112"/>
      <c r="I25" s="112"/>
      <c r="J25" s="112"/>
      <c r="K25" s="117"/>
      <c r="L25" s="117"/>
      <c r="M25" s="111"/>
      <c r="N25" s="111"/>
      <c r="O25" s="111"/>
      <c r="P25" s="111"/>
      <c r="Q25" s="13"/>
      <c r="R25" s="74">
        <v>1</v>
      </c>
      <c r="S25" s="75">
        <f t="shared" si="7"/>
        <v>0</v>
      </c>
      <c r="T25" s="78">
        <v>1842.6</v>
      </c>
      <c r="U25" s="77">
        <f t="shared" si="1"/>
        <v>0</v>
      </c>
      <c r="V25" s="76">
        <f t="shared" si="2"/>
        <v>0</v>
      </c>
      <c r="W25" s="134">
        <f t="shared" si="3"/>
        <v>0</v>
      </c>
      <c r="Y25" s="19"/>
      <c r="Z25" s="19"/>
    </row>
    <row r="26" spans="2:26" ht="15.75" x14ac:dyDescent="0.25">
      <c r="B26" s="25"/>
      <c r="C26" s="31"/>
      <c r="D26" s="33" t="s">
        <v>358</v>
      </c>
      <c r="E26" s="112"/>
      <c r="F26" s="112"/>
      <c r="G26" s="112"/>
      <c r="H26" s="112"/>
      <c r="I26" s="112"/>
      <c r="J26" s="112"/>
      <c r="K26" s="117"/>
      <c r="L26" s="117"/>
      <c r="M26" s="111"/>
      <c r="N26" s="111"/>
      <c r="O26" s="111"/>
      <c r="P26" s="111"/>
      <c r="Q26" s="13"/>
      <c r="R26" s="74">
        <v>1</v>
      </c>
      <c r="S26" s="75">
        <f t="shared" si="7"/>
        <v>0</v>
      </c>
      <c r="T26" s="78">
        <v>2297.6999999999998</v>
      </c>
      <c r="U26" s="77">
        <f t="shared" si="1"/>
        <v>0</v>
      </c>
      <c r="V26" s="76">
        <f t="shared" si="2"/>
        <v>0</v>
      </c>
      <c r="W26" s="134">
        <f t="shared" si="3"/>
        <v>0</v>
      </c>
      <c r="Y26" s="19"/>
      <c r="Z26" s="19"/>
    </row>
    <row r="27" spans="2:26" ht="15.75" x14ac:dyDescent="0.25">
      <c r="B27" s="25"/>
      <c r="C27" s="31"/>
      <c r="D27" s="33" t="s">
        <v>359</v>
      </c>
      <c r="E27" s="112"/>
      <c r="F27" s="112"/>
      <c r="G27" s="112"/>
      <c r="H27" s="112"/>
      <c r="I27" s="112"/>
      <c r="J27" s="112"/>
      <c r="K27" s="117"/>
      <c r="L27" s="117"/>
      <c r="M27" s="111"/>
      <c r="N27" s="111"/>
      <c r="O27" s="111"/>
      <c r="P27" s="111"/>
      <c r="Q27" s="13"/>
      <c r="R27" s="74">
        <v>1</v>
      </c>
      <c r="S27" s="75">
        <f t="shared" si="7"/>
        <v>0</v>
      </c>
      <c r="T27" s="78">
        <v>2675.1</v>
      </c>
      <c r="U27" s="77">
        <f t="shared" si="1"/>
        <v>0</v>
      </c>
      <c r="V27" s="76">
        <f t="shared" si="2"/>
        <v>0</v>
      </c>
      <c r="W27" s="134">
        <f t="shared" si="3"/>
        <v>0</v>
      </c>
      <c r="Y27" s="19"/>
      <c r="Z27" s="19"/>
    </row>
    <row r="28" spans="2:26" ht="15.75" x14ac:dyDescent="0.25">
      <c r="B28" s="25"/>
      <c r="C28" s="31"/>
      <c r="D28" s="33" t="s">
        <v>360</v>
      </c>
      <c r="E28" s="112"/>
      <c r="F28" s="112"/>
      <c r="G28" s="112"/>
      <c r="H28" s="112"/>
      <c r="I28" s="112"/>
      <c r="J28" s="112"/>
      <c r="K28" s="117"/>
      <c r="L28" s="117"/>
      <c r="M28" s="111"/>
      <c r="N28" s="111"/>
      <c r="O28" s="111"/>
      <c r="P28" s="111"/>
      <c r="Q28" s="13"/>
      <c r="R28" s="74">
        <v>1</v>
      </c>
      <c r="S28" s="75">
        <f t="shared" si="7"/>
        <v>0</v>
      </c>
      <c r="T28" s="78">
        <v>3452.1</v>
      </c>
      <c r="U28" s="77">
        <f t="shared" si="1"/>
        <v>0</v>
      </c>
      <c r="V28" s="76">
        <f t="shared" si="2"/>
        <v>0</v>
      </c>
      <c r="W28" s="134">
        <f t="shared" si="3"/>
        <v>0</v>
      </c>
      <c r="Y28" s="19"/>
      <c r="Z28" s="19"/>
    </row>
    <row r="29" spans="2:26" ht="15.75" x14ac:dyDescent="0.25">
      <c r="B29" s="25">
        <f>B18+1</f>
        <v>16</v>
      </c>
      <c r="C29" s="31" t="s">
        <v>45</v>
      </c>
      <c r="D29" s="33" t="s">
        <v>46</v>
      </c>
      <c r="E29" s="112">
        <v>4603727858068</v>
      </c>
      <c r="F29" s="112" t="s">
        <v>313</v>
      </c>
      <c r="G29" s="112">
        <v>50</v>
      </c>
      <c r="H29" s="112">
        <v>10</v>
      </c>
      <c r="I29" s="112">
        <v>7</v>
      </c>
      <c r="J29" s="112">
        <v>85</v>
      </c>
      <c r="K29" s="117">
        <v>0.15</v>
      </c>
      <c r="L29" s="117">
        <v>0.15</v>
      </c>
      <c r="M29" s="111">
        <v>0.82</v>
      </c>
      <c r="N29" s="111">
        <v>1.8449999999999998E-2</v>
      </c>
      <c r="O29" s="111">
        <v>2.2999999999999998</v>
      </c>
      <c r="P29" s="111" t="s">
        <v>314</v>
      </c>
      <c r="Q29" s="13"/>
      <c r="R29" s="74">
        <v>1</v>
      </c>
      <c r="S29" s="75">
        <f t="shared" si="6"/>
        <v>0</v>
      </c>
      <c r="T29" s="78">
        <v>765.9</v>
      </c>
      <c r="U29" s="77">
        <f t="shared" si="1"/>
        <v>0</v>
      </c>
      <c r="V29" s="76">
        <f t="shared" si="2"/>
        <v>0</v>
      </c>
      <c r="W29" s="134">
        <f t="shared" si="3"/>
        <v>0</v>
      </c>
      <c r="Y29" s="19"/>
      <c r="Z29" s="19"/>
    </row>
    <row r="30" spans="2:26" ht="15.75" x14ac:dyDescent="0.25">
      <c r="B30" s="25">
        <f>B29+1</f>
        <v>17</v>
      </c>
      <c r="C30" s="31" t="s">
        <v>47</v>
      </c>
      <c r="D30" s="33" t="s">
        <v>48</v>
      </c>
      <c r="E30" s="112">
        <v>4603727858075</v>
      </c>
      <c r="F30" s="112" t="s">
        <v>315</v>
      </c>
      <c r="G30" s="112">
        <v>70</v>
      </c>
      <c r="H30" s="112">
        <v>10</v>
      </c>
      <c r="I30" s="112">
        <v>9</v>
      </c>
      <c r="J30" s="112">
        <v>154</v>
      </c>
      <c r="K30" s="117">
        <v>0.19</v>
      </c>
      <c r="L30" s="117">
        <v>0.19</v>
      </c>
      <c r="M30" s="111">
        <v>0.82</v>
      </c>
      <c r="N30" s="111">
        <v>2.9602E-2</v>
      </c>
      <c r="O30" s="111">
        <v>3</v>
      </c>
      <c r="P30" s="111" t="s">
        <v>314</v>
      </c>
      <c r="Q30" s="13"/>
      <c r="R30" s="74">
        <v>1</v>
      </c>
      <c r="S30" s="75">
        <f t="shared" si="5"/>
        <v>0</v>
      </c>
      <c r="T30" s="78">
        <v>1098.9000000000001</v>
      </c>
      <c r="U30" s="77">
        <f t="shared" si="1"/>
        <v>0</v>
      </c>
      <c r="V30" s="76">
        <f t="shared" si="2"/>
        <v>0</v>
      </c>
      <c r="W30" s="134">
        <f t="shared" si="3"/>
        <v>0</v>
      </c>
      <c r="Y30" s="19"/>
      <c r="Z30" s="19"/>
    </row>
    <row r="31" spans="2:26" ht="15.75" x14ac:dyDescent="0.25">
      <c r="B31" s="25">
        <f t="shared" si="4"/>
        <v>18</v>
      </c>
      <c r="C31" s="31" t="s">
        <v>49</v>
      </c>
      <c r="D31" s="33" t="s">
        <v>50</v>
      </c>
      <c r="E31" s="112">
        <v>4603727858860</v>
      </c>
      <c r="F31" s="112" t="s">
        <v>316</v>
      </c>
      <c r="G31" s="112">
        <v>80</v>
      </c>
      <c r="H31" s="112">
        <v>10</v>
      </c>
      <c r="I31" s="112">
        <v>10</v>
      </c>
      <c r="J31" s="112">
        <v>200</v>
      </c>
      <c r="K31" s="117">
        <v>0.2</v>
      </c>
      <c r="L31" s="117">
        <v>0.2</v>
      </c>
      <c r="M31" s="111">
        <v>0.95</v>
      </c>
      <c r="N31" s="111">
        <v>3.8000000000000006E-2</v>
      </c>
      <c r="O31" s="111">
        <v>4.0999999999999996</v>
      </c>
      <c r="P31" s="111" t="s">
        <v>314</v>
      </c>
      <c r="Q31" s="13"/>
      <c r="R31" s="74">
        <v>1</v>
      </c>
      <c r="S31" s="75">
        <f t="shared" si="5"/>
        <v>0</v>
      </c>
      <c r="T31" s="78">
        <v>1420.8</v>
      </c>
      <c r="U31" s="77">
        <f t="shared" si="1"/>
        <v>0</v>
      </c>
      <c r="V31" s="76">
        <f t="shared" si="2"/>
        <v>0</v>
      </c>
      <c r="W31" s="134">
        <f t="shared" si="3"/>
        <v>0</v>
      </c>
      <c r="Y31" s="19"/>
      <c r="Z31" s="19"/>
    </row>
    <row r="32" spans="2:26" ht="15.75" x14ac:dyDescent="0.25">
      <c r="B32" s="25">
        <f t="shared" si="4"/>
        <v>19</v>
      </c>
      <c r="C32" s="31" t="s">
        <v>51</v>
      </c>
      <c r="D32" s="33" t="s">
        <v>52</v>
      </c>
      <c r="E32" s="112">
        <v>4603727858082</v>
      </c>
      <c r="F32" s="112" t="s">
        <v>322</v>
      </c>
      <c r="G32" s="112">
        <v>90</v>
      </c>
      <c r="H32" s="112">
        <v>10</v>
      </c>
      <c r="I32" s="112">
        <v>12</v>
      </c>
      <c r="J32" s="112">
        <v>280</v>
      </c>
      <c r="K32" s="117">
        <v>0.22</v>
      </c>
      <c r="L32" s="117">
        <v>0.22</v>
      </c>
      <c r="M32" s="111">
        <v>1.1499999999999999</v>
      </c>
      <c r="N32" s="111">
        <v>5.5659999999999994E-2</v>
      </c>
      <c r="O32" s="111">
        <v>5.4</v>
      </c>
      <c r="P32" s="111" t="s">
        <v>314</v>
      </c>
      <c r="Q32" s="13"/>
      <c r="R32" s="74">
        <v>1</v>
      </c>
      <c r="S32" s="75">
        <f t="shared" si="5"/>
        <v>0</v>
      </c>
      <c r="T32" s="78">
        <v>1898.1</v>
      </c>
      <c r="U32" s="77">
        <f t="shared" si="1"/>
        <v>0</v>
      </c>
      <c r="V32" s="76">
        <f t="shared" si="2"/>
        <v>0</v>
      </c>
      <c r="W32" s="134">
        <f t="shared" si="3"/>
        <v>0</v>
      </c>
      <c r="Y32" s="19"/>
      <c r="Z32" s="19"/>
    </row>
    <row r="33" spans="2:26" ht="15.75" x14ac:dyDescent="0.25">
      <c r="B33" s="25">
        <f t="shared" si="4"/>
        <v>20</v>
      </c>
      <c r="C33" s="31" t="s">
        <v>53</v>
      </c>
      <c r="D33" s="27" t="s">
        <v>54</v>
      </c>
      <c r="E33" s="112">
        <v>4603727858877</v>
      </c>
      <c r="F33" s="112" t="s">
        <v>328</v>
      </c>
      <c r="G33" s="112">
        <v>100</v>
      </c>
      <c r="H33" s="112">
        <v>10</v>
      </c>
      <c r="I33" s="112">
        <v>13</v>
      </c>
      <c r="J33" s="112">
        <v>339</v>
      </c>
      <c r="K33" s="117">
        <v>0.25</v>
      </c>
      <c r="L33" s="117">
        <v>0.25</v>
      </c>
      <c r="M33" s="111">
        <v>1.35</v>
      </c>
      <c r="N33" s="111">
        <v>8.4375000000000006E-2</v>
      </c>
      <c r="O33" s="111">
        <v>6.5</v>
      </c>
      <c r="P33" s="111" t="s">
        <v>314</v>
      </c>
      <c r="Q33" s="13"/>
      <c r="R33" s="74">
        <v>1</v>
      </c>
      <c r="S33" s="75">
        <f t="shared" si="5"/>
        <v>0</v>
      </c>
      <c r="T33" s="78">
        <v>2253.3000000000002</v>
      </c>
      <c r="U33" s="77">
        <f t="shared" si="1"/>
        <v>0</v>
      </c>
      <c r="V33" s="76">
        <f t="shared" si="2"/>
        <v>0</v>
      </c>
      <c r="W33" s="134">
        <f t="shared" si="3"/>
        <v>0</v>
      </c>
      <c r="Y33" s="19"/>
      <c r="Z33" s="19"/>
    </row>
    <row r="34" spans="2:26" ht="15.75" customHeight="1" x14ac:dyDescent="0.25">
      <c r="B34" s="25">
        <f>B23+1</f>
        <v>26</v>
      </c>
      <c r="C34" s="31" t="s">
        <v>55</v>
      </c>
      <c r="D34" s="33" t="s">
        <v>56</v>
      </c>
      <c r="E34" s="112">
        <v>4603727858228</v>
      </c>
      <c r="F34" s="112" t="s">
        <v>326</v>
      </c>
      <c r="G34" s="112">
        <v>60</v>
      </c>
      <c r="H34" s="112">
        <v>10</v>
      </c>
      <c r="I34" s="112">
        <v>8</v>
      </c>
      <c r="J34" s="112">
        <v>159</v>
      </c>
      <c r="K34" s="117">
        <v>0.15</v>
      </c>
      <c r="L34" s="117">
        <v>0.15</v>
      </c>
      <c r="M34" s="111">
        <v>0.82</v>
      </c>
      <c r="N34" s="111">
        <v>1.8449999999999998E-2</v>
      </c>
      <c r="O34" s="111">
        <v>3.2</v>
      </c>
      <c r="P34" s="111" t="s">
        <v>314</v>
      </c>
      <c r="Q34" s="13"/>
      <c r="R34" s="74">
        <v>1</v>
      </c>
      <c r="S34" s="75">
        <f t="shared" si="5"/>
        <v>0</v>
      </c>
      <c r="T34" s="78">
        <v>910.2</v>
      </c>
      <c r="U34" s="77">
        <f t="shared" si="1"/>
        <v>0</v>
      </c>
      <c r="V34" s="76">
        <f t="shared" si="2"/>
        <v>0</v>
      </c>
      <c r="W34" s="134">
        <f t="shared" si="3"/>
        <v>0</v>
      </c>
      <c r="Y34" s="19"/>
      <c r="Z34" s="19"/>
    </row>
    <row r="35" spans="2:26" ht="15.75" customHeight="1" x14ac:dyDescent="0.25">
      <c r="B35" s="25">
        <f t="shared" si="4"/>
        <v>27</v>
      </c>
      <c r="C35" s="31" t="s">
        <v>57</v>
      </c>
      <c r="D35" s="33" t="s">
        <v>58</v>
      </c>
      <c r="E35" s="112">
        <v>4603727858235</v>
      </c>
      <c r="F35" s="112" t="s">
        <v>321</v>
      </c>
      <c r="G35" s="112">
        <v>70</v>
      </c>
      <c r="H35" s="112">
        <v>10</v>
      </c>
      <c r="I35" s="112">
        <v>9</v>
      </c>
      <c r="J35" s="112">
        <v>225</v>
      </c>
      <c r="K35" s="117">
        <v>0.2</v>
      </c>
      <c r="L35" s="117">
        <v>0.2</v>
      </c>
      <c r="M35" s="111">
        <v>0.95</v>
      </c>
      <c r="N35" s="111">
        <v>3.8000000000000006E-2</v>
      </c>
      <c r="O35" s="111">
        <v>4.3</v>
      </c>
      <c r="P35" s="110" t="s">
        <v>314</v>
      </c>
      <c r="Q35" s="13"/>
      <c r="R35" s="74">
        <v>1</v>
      </c>
      <c r="S35" s="75">
        <f t="shared" si="5"/>
        <v>0</v>
      </c>
      <c r="T35" s="78">
        <v>1376.4</v>
      </c>
      <c r="U35" s="77">
        <f t="shared" si="1"/>
        <v>0</v>
      </c>
      <c r="V35" s="76">
        <f t="shared" si="2"/>
        <v>0</v>
      </c>
      <c r="W35" s="134">
        <f t="shared" si="3"/>
        <v>0</v>
      </c>
      <c r="Y35" s="19"/>
      <c r="Z35" s="19"/>
    </row>
    <row r="36" spans="2:26" ht="15.75" customHeight="1" x14ac:dyDescent="0.25">
      <c r="B36" s="25">
        <f t="shared" si="4"/>
        <v>28</v>
      </c>
      <c r="C36" s="31" t="s">
        <v>59</v>
      </c>
      <c r="D36" s="33" t="s">
        <v>60</v>
      </c>
      <c r="E36" s="112">
        <v>4603727858242</v>
      </c>
      <c r="F36" s="112" t="s">
        <v>322</v>
      </c>
      <c r="G36" s="112">
        <v>90</v>
      </c>
      <c r="H36" s="112">
        <v>10</v>
      </c>
      <c r="I36" s="112">
        <v>13</v>
      </c>
      <c r="J36" s="112">
        <v>398</v>
      </c>
      <c r="K36" s="117">
        <v>0.22</v>
      </c>
      <c r="L36" s="117">
        <v>0.22</v>
      </c>
      <c r="M36" s="111">
        <v>1.1499999999999999</v>
      </c>
      <c r="N36" s="111">
        <v>5.5659999999999994E-2</v>
      </c>
      <c r="O36" s="111">
        <v>7</v>
      </c>
      <c r="P36" s="111" t="s">
        <v>314</v>
      </c>
      <c r="Q36" s="13"/>
      <c r="R36" s="74">
        <v>1</v>
      </c>
      <c r="S36" s="75">
        <f t="shared" si="5"/>
        <v>0</v>
      </c>
      <c r="T36" s="78">
        <v>1964.7</v>
      </c>
      <c r="U36" s="77">
        <f t="shared" ref="U36:U67" si="8">T36*Q36</f>
        <v>0</v>
      </c>
      <c r="V36" s="76">
        <f t="shared" ref="V36:V67" si="9">S36*N36</f>
        <v>0</v>
      </c>
      <c r="W36" s="134">
        <f t="shared" ref="W36:W67" si="10">S36*O36</f>
        <v>0</v>
      </c>
      <c r="Y36" s="19"/>
      <c r="Z36" s="19"/>
    </row>
    <row r="37" spans="2:26" ht="15.75" customHeight="1" x14ac:dyDescent="0.25">
      <c r="B37" s="25">
        <f t="shared" si="4"/>
        <v>29</v>
      </c>
      <c r="C37" s="31" t="s">
        <v>61</v>
      </c>
      <c r="D37" s="33" t="s">
        <v>62</v>
      </c>
      <c r="E37" s="112">
        <v>4603727858259</v>
      </c>
      <c r="F37" s="112" t="s">
        <v>318</v>
      </c>
      <c r="G37" s="112">
        <v>110</v>
      </c>
      <c r="H37" s="112">
        <v>10</v>
      </c>
      <c r="I37" s="112">
        <v>15</v>
      </c>
      <c r="J37" s="112">
        <v>552</v>
      </c>
      <c r="K37" s="117">
        <v>0.25</v>
      </c>
      <c r="L37" s="117">
        <v>0.25</v>
      </c>
      <c r="M37" s="111">
        <v>1.35</v>
      </c>
      <c r="N37" s="111">
        <v>8.4375000000000006E-2</v>
      </c>
      <c r="O37" s="111">
        <v>9.8000000000000007</v>
      </c>
      <c r="P37" s="111" t="s">
        <v>314</v>
      </c>
      <c r="Q37" s="13"/>
      <c r="R37" s="74">
        <v>1</v>
      </c>
      <c r="S37" s="75">
        <f t="shared" si="5"/>
        <v>0</v>
      </c>
      <c r="T37" s="78">
        <v>2963.7</v>
      </c>
      <c r="U37" s="77">
        <f t="shared" si="8"/>
        <v>0</v>
      </c>
      <c r="V37" s="76">
        <f t="shared" si="9"/>
        <v>0</v>
      </c>
      <c r="W37" s="134">
        <f t="shared" si="10"/>
        <v>0</v>
      </c>
      <c r="Y37" s="19"/>
      <c r="Z37" s="19"/>
    </row>
    <row r="38" spans="2:26" ht="15.75" customHeight="1" x14ac:dyDescent="0.25">
      <c r="B38" s="25">
        <f t="shared" si="4"/>
        <v>30</v>
      </c>
      <c r="C38" s="31" t="s">
        <v>63</v>
      </c>
      <c r="D38" s="33" t="s">
        <v>64</v>
      </c>
      <c r="E38" s="112">
        <v>4603727858266</v>
      </c>
      <c r="F38" s="112" t="s">
        <v>319</v>
      </c>
      <c r="G38" s="112">
        <v>120</v>
      </c>
      <c r="H38" s="112">
        <v>10</v>
      </c>
      <c r="I38" s="112">
        <v>17</v>
      </c>
      <c r="J38" s="112">
        <v>786</v>
      </c>
      <c r="K38" s="117">
        <v>0.26</v>
      </c>
      <c r="L38" s="117">
        <v>0.26</v>
      </c>
      <c r="M38" s="111">
        <v>1.45</v>
      </c>
      <c r="N38" s="111">
        <v>9.802000000000001E-2</v>
      </c>
      <c r="O38" s="111">
        <v>14.3</v>
      </c>
      <c r="P38" s="111" t="s">
        <v>314</v>
      </c>
      <c r="Q38" s="13"/>
      <c r="R38" s="74">
        <v>1</v>
      </c>
      <c r="S38" s="75">
        <f t="shared" si="5"/>
        <v>0</v>
      </c>
      <c r="T38" s="78">
        <v>3984.9</v>
      </c>
      <c r="U38" s="77">
        <f t="shared" si="8"/>
        <v>0</v>
      </c>
      <c r="V38" s="76">
        <f t="shared" si="9"/>
        <v>0</v>
      </c>
      <c r="W38" s="134">
        <f t="shared" si="10"/>
        <v>0</v>
      </c>
      <c r="Y38" s="19"/>
      <c r="Z38" s="19"/>
    </row>
    <row r="39" spans="2:26" ht="15.75" customHeight="1" x14ac:dyDescent="0.25">
      <c r="B39" s="25">
        <f t="shared" si="4"/>
        <v>31</v>
      </c>
      <c r="C39" s="31" t="s">
        <v>65</v>
      </c>
      <c r="D39" s="33" t="s">
        <v>66</v>
      </c>
      <c r="E39" s="112">
        <v>4603727858273</v>
      </c>
      <c r="F39" s="112" t="s">
        <v>323</v>
      </c>
      <c r="G39" s="112">
        <v>150</v>
      </c>
      <c r="H39" s="112">
        <v>10</v>
      </c>
      <c r="I39" s="112">
        <v>20</v>
      </c>
      <c r="J39" s="112">
        <v>1094</v>
      </c>
      <c r="K39" s="117">
        <v>0.33</v>
      </c>
      <c r="L39" s="117">
        <v>0.33</v>
      </c>
      <c r="M39" s="111">
        <v>1.4</v>
      </c>
      <c r="N39" s="111">
        <v>0.15246000000000001</v>
      </c>
      <c r="O39" s="111">
        <v>19</v>
      </c>
      <c r="P39" s="111" t="s">
        <v>314</v>
      </c>
      <c r="Q39" s="13"/>
      <c r="R39" s="74">
        <v>1</v>
      </c>
      <c r="S39" s="75">
        <f t="shared" si="5"/>
        <v>0</v>
      </c>
      <c r="T39" s="78">
        <v>7736.7</v>
      </c>
      <c r="U39" s="77">
        <f t="shared" si="8"/>
        <v>0</v>
      </c>
      <c r="V39" s="76">
        <f t="shared" si="9"/>
        <v>0</v>
      </c>
      <c r="W39" s="134">
        <f t="shared" si="10"/>
        <v>0</v>
      </c>
      <c r="Y39" s="19"/>
      <c r="Z39" s="19"/>
    </row>
    <row r="40" spans="2:26" ht="15.75" x14ac:dyDescent="0.25">
      <c r="B40" s="25">
        <f t="shared" si="4"/>
        <v>32</v>
      </c>
      <c r="C40" s="31" t="s">
        <v>67</v>
      </c>
      <c r="D40" s="33" t="s">
        <v>68</v>
      </c>
      <c r="E40" s="112">
        <v>4603727858297</v>
      </c>
      <c r="F40" s="112" t="s">
        <v>326</v>
      </c>
      <c r="G40" s="112">
        <v>60</v>
      </c>
      <c r="H40" s="112">
        <v>10</v>
      </c>
      <c r="I40" s="112">
        <v>8</v>
      </c>
      <c r="J40" s="112">
        <v>159</v>
      </c>
      <c r="K40" s="117">
        <v>0.15</v>
      </c>
      <c r="L40" s="117">
        <v>0.15</v>
      </c>
      <c r="M40" s="111">
        <v>0.82</v>
      </c>
      <c r="N40" s="111">
        <v>1.8449999999999998E-2</v>
      </c>
      <c r="O40" s="111">
        <v>3.2</v>
      </c>
      <c r="P40" s="111" t="s">
        <v>314</v>
      </c>
      <c r="Q40" s="13"/>
      <c r="R40" s="74">
        <v>1</v>
      </c>
      <c r="S40" s="75">
        <f t="shared" si="5"/>
        <v>0</v>
      </c>
      <c r="T40" s="78">
        <v>910.2</v>
      </c>
      <c r="U40" s="77">
        <f t="shared" si="8"/>
        <v>0</v>
      </c>
      <c r="V40" s="76">
        <f t="shared" si="9"/>
        <v>0</v>
      </c>
      <c r="W40" s="134">
        <f t="shared" si="10"/>
        <v>0</v>
      </c>
      <c r="Y40" s="19"/>
      <c r="Z40" s="19"/>
    </row>
    <row r="41" spans="2:26" ht="15.75" x14ac:dyDescent="0.25">
      <c r="B41" s="25">
        <f t="shared" si="4"/>
        <v>33</v>
      </c>
      <c r="C41" s="31" t="s">
        <v>300</v>
      </c>
      <c r="D41" s="33" t="s">
        <v>69</v>
      </c>
      <c r="E41" s="112">
        <v>4603727858303</v>
      </c>
      <c r="F41" s="112" t="s">
        <v>321</v>
      </c>
      <c r="G41" s="112">
        <v>70</v>
      </c>
      <c r="H41" s="112">
        <v>10</v>
      </c>
      <c r="I41" s="112">
        <v>9</v>
      </c>
      <c r="J41" s="112">
        <v>225</v>
      </c>
      <c r="K41" s="117">
        <v>0.2</v>
      </c>
      <c r="L41" s="117">
        <v>0.2</v>
      </c>
      <c r="M41" s="111">
        <v>0.95</v>
      </c>
      <c r="N41" s="111">
        <v>3.8000000000000006E-2</v>
      </c>
      <c r="O41" s="111">
        <v>4.3</v>
      </c>
      <c r="P41" s="110" t="s">
        <v>314</v>
      </c>
      <c r="Q41" s="13"/>
      <c r="R41" s="74">
        <v>1</v>
      </c>
      <c r="S41" s="75">
        <f t="shared" si="5"/>
        <v>0</v>
      </c>
      <c r="T41" s="78">
        <v>1376.4</v>
      </c>
      <c r="U41" s="77">
        <f t="shared" si="8"/>
        <v>0</v>
      </c>
      <c r="V41" s="76">
        <f t="shared" si="9"/>
        <v>0</v>
      </c>
      <c r="W41" s="134">
        <f t="shared" si="10"/>
        <v>0</v>
      </c>
      <c r="Y41" s="19"/>
      <c r="Z41" s="19"/>
    </row>
    <row r="42" spans="2:26" ht="15.75" x14ac:dyDescent="0.25">
      <c r="B42" s="25">
        <f t="shared" si="4"/>
        <v>34</v>
      </c>
      <c r="C42" s="31" t="s">
        <v>70</v>
      </c>
      <c r="D42" s="33" t="s">
        <v>71</v>
      </c>
      <c r="E42" s="112">
        <v>4603727858310</v>
      </c>
      <c r="F42" s="112" t="s">
        <v>322</v>
      </c>
      <c r="G42" s="112">
        <v>90</v>
      </c>
      <c r="H42" s="112">
        <v>10</v>
      </c>
      <c r="I42" s="112">
        <v>13</v>
      </c>
      <c r="J42" s="112">
        <v>398</v>
      </c>
      <c r="K42" s="117">
        <v>0.22</v>
      </c>
      <c r="L42" s="117">
        <v>0.22</v>
      </c>
      <c r="M42" s="111">
        <v>1.1499999999999999</v>
      </c>
      <c r="N42" s="111">
        <v>5.5659999999999994E-2</v>
      </c>
      <c r="O42" s="111">
        <v>7</v>
      </c>
      <c r="P42" s="111" t="s">
        <v>314</v>
      </c>
      <c r="Q42" s="13"/>
      <c r="R42" s="74">
        <v>1</v>
      </c>
      <c r="S42" s="75">
        <f t="shared" si="5"/>
        <v>0</v>
      </c>
      <c r="T42" s="78">
        <v>1964.7</v>
      </c>
      <c r="U42" s="77">
        <f t="shared" si="8"/>
        <v>0</v>
      </c>
      <c r="V42" s="76">
        <f t="shared" si="9"/>
        <v>0</v>
      </c>
      <c r="W42" s="134">
        <f t="shared" si="10"/>
        <v>0</v>
      </c>
      <c r="Y42" s="19"/>
      <c r="Z42" s="19"/>
    </row>
    <row r="43" spans="2:26" ht="15.75" x14ac:dyDescent="0.25">
      <c r="B43" s="25">
        <f t="shared" si="4"/>
        <v>35</v>
      </c>
      <c r="C43" s="31" t="s">
        <v>72</v>
      </c>
      <c r="D43" s="33" t="s">
        <v>73</v>
      </c>
      <c r="E43" s="112">
        <v>4603727858327</v>
      </c>
      <c r="F43" s="112" t="s">
        <v>318</v>
      </c>
      <c r="G43" s="112">
        <v>110</v>
      </c>
      <c r="H43" s="112">
        <v>10</v>
      </c>
      <c r="I43" s="112">
        <v>15</v>
      </c>
      <c r="J43" s="112">
        <v>552</v>
      </c>
      <c r="K43" s="117">
        <v>0.25</v>
      </c>
      <c r="L43" s="117">
        <v>0.25</v>
      </c>
      <c r="M43" s="111">
        <v>1.35</v>
      </c>
      <c r="N43" s="111">
        <v>8.4375000000000006E-2</v>
      </c>
      <c r="O43" s="111">
        <v>9.8000000000000007</v>
      </c>
      <c r="P43" s="111" t="s">
        <v>314</v>
      </c>
      <c r="Q43" s="13"/>
      <c r="R43" s="74">
        <v>1</v>
      </c>
      <c r="S43" s="75">
        <f t="shared" si="5"/>
        <v>0</v>
      </c>
      <c r="T43" s="78">
        <v>2963.7</v>
      </c>
      <c r="U43" s="77">
        <f t="shared" si="8"/>
        <v>0</v>
      </c>
      <c r="V43" s="76">
        <f t="shared" si="9"/>
        <v>0</v>
      </c>
      <c r="W43" s="134">
        <f t="shared" si="10"/>
        <v>0</v>
      </c>
      <c r="Y43" s="19"/>
      <c r="Z43" s="19"/>
    </row>
    <row r="44" spans="2:26" ht="15.75" x14ac:dyDescent="0.25">
      <c r="B44" s="25">
        <f t="shared" si="4"/>
        <v>36</v>
      </c>
      <c r="C44" s="31" t="s">
        <v>74</v>
      </c>
      <c r="D44" s="33" t="s">
        <v>75</v>
      </c>
      <c r="E44" s="112">
        <v>4603727858334</v>
      </c>
      <c r="F44" s="112" t="s">
        <v>319</v>
      </c>
      <c r="G44" s="112">
        <v>120</v>
      </c>
      <c r="H44" s="112">
        <v>10</v>
      </c>
      <c r="I44" s="112">
        <v>17</v>
      </c>
      <c r="J44" s="112">
        <v>786</v>
      </c>
      <c r="K44" s="117">
        <v>0.26</v>
      </c>
      <c r="L44" s="117">
        <v>0.26</v>
      </c>
      <c r="M44" s="111">
        <v>1.45</v>
      </c>
      <c r="N44" s="111">
        <v>9.802000000000001E-2</v>
      </c>
      <c r="O44" s="111">
        <v>14.3</v>
      </c>
      <c r="P44" s="111" t="s">
        <v>314</v>
      </c>
      <c r="Q44" s="13"/>
      <c r="R44" s="74">
        <v>1</v>
      </c>
      <c r="S44" s="75">
        <f t="shared" si="5"/>
        <v>0</v>
      </c>
      <c r="T44" s="78">
        <v>3984.9</v>
      </c>
      <c r="U44" s="77">
        <f t="shared" si="8"/>
        <v>0</v>
      </c>
      <c r="V44" s="76">
        <f t="shared" si="9"/>
        <v>0</v>
      </c>
      <c r="W44" s="134">
        <f t="shared" si="10"/>
        <v>0</v>
      </c>
      <c r="Y44" s="19"/>
      <c r="Z44" s="19"/>
    </row>
    <row r="45" spans="2:26" ht="15.75" x14ac:dyDescent="0.25">
      <c r="B45" s="25">
        <f t="shared" si="4"/>
        <v>37</v>
      </c>
      <c r="C45" s="31" t="s">
        <v>76</v>
      </c>
      <c r="D45" s="33" t="s">
        <v>77</v>
      </c>
      <c r="E45" s="112">
        <v>4603727858341</v>
      </c>
      <c r="F45" s="112" t="s">
        <v>323</v>
      </c>
      <c r="G45" s="112">
        <v>150</v>
      </c>
      <c r="H45" s="112">
        <v>10</v>
      </c>
      <c r="I45" s="112">
        <v>20</v>
      </c>
      <c r="J45" s="112">
        <v>1094</v>
      </c>
      <c r="K45" s="117">
        <v>0.33</v>
      </c>
      <c r="L45" s="117">
        <v>0.33</v>
      </c>
      <c r="M45" s="111">
        <v>1.4</v>
      </c>
      <c r="N45" s="111">
        <v>0.15246000000000001</v>
      </c>
      <c r="O45" s="111">
        <v>19</v>
      </c>
      <c r="P45" s="111" t="s">
        <v>314</v>
      </c>
      <c r="Q45" s="13"/>
      <c r="R45" s="74">
        <v>1</v>
      </c>
      <c r="S45" s="75">
        <f t="shared" si="5"/>
        <v>0</v>
      </c>
      <c r="T45" s="78">
        <v>7736.7</v>
      </c>
      <c r="U45" s="77">
        <f t="shared" si="8"/>
        <v>0</v>
      </c>
      <c r="V45" s="76">
        <f t="shared" si="9"/>
        <v>0</v>
      </c>
      <c r="W45" s="134">
        <f t="shared" si="10"/>
        <v>0</v>
      </c>
      <c r="Y45" s="19"/>
      <c r="Z45" s="19"/>
    </row>
    <row r="46" spans="2:26" ht="15.75" x14ac:dyDescent="0.25">
      <c r="B46" s="25">
        <f t="shared" si="4"/>
        <v>38</v>
      </c>
      <c r="C46" s="31" t="s">
        <v>78</v>
      </c>
      <c r="D46" s="33" t="s">
        <v>79</v>
      </c>
      <c r="E46" s="112">
        <v>4603727858884</v>
      </c>
      <c r="F46" s="112" t="s">
        <v>313</v>
      </c>
      <c r="G46" s="112">
        <v>50</v>
      </c>
      <c r="H46" s="112">
        <v>10</v>
      </c>
      <c r="I46" s="112">
        <v>7</v>
      </c>
      <c r="J46" s="112">
        <v>117</v>
      </c>
      <c r="K46" s="117">
        <v>0.15</v>
      </c>
      <c r="L46" s="117">
        <v>0.15</v>
      </c>
      <c r="M46" s="111">
        <v>0.82</v>
      </c>
      <c r="N46" s="110">
        <v>1.8449999999999998E-2</v>
      </c>
      <c r="O46" s="111">
        <v>2.5</v>
      </c>
      <c r="P46" s="110" t="s">
        <v>314</v>
      </c>
      <c r="Q46" s="13"/>
      <c r="R46" s="74">
        <v>1</v>
      </c>
      <c r="S46" s="75">
        <f t="shared" si="5"/>
        <v>0</v>
      </c>
      <c r="T46" s="78">
        <v>921.3</v>
      </c>
      <c r="U46" s="77">
        <f t="shared" si="8"/>
        <v>0</v>
      </c>
      <c r="V46" s="76">
        <f t="shared" si="9"/>
        <v>0</v>
      </c>
      <c r="W46" s="134">
        <f t="shared" si="10"/>
        <v>0</v>
      </c>
      <c r="Y46" s="19"/>
      <c r="Z46" s="19"/>
    </row>
    <row r="47" spans="2:26" ht="15.75" x14ac:dyDescent="0.25">
      <c r="B47" s="25">
        <f t="shared" si="4"/>
        <v>39</v>
      </c>
      <c r="C47" s="31" t="s">
        <v>80</v>
      </c>
      <c r="D47" s="33" t="s">
        <v>81</v>
      </c>
      <c r="E47" s="112">
        <v>4603727858891</v>
      </c>
      <c r="F47" s="112" t="s">
        <v>326</v>
      </c>
      <c r="G47" s="112">
        <v>60</v>
      </c>
      <c r="H47" s="112">
        <v>10</v>
      </c>
      <c r="I47" s="112">
        <v>8</v>
      </c>
      <c r="J47" s="112">
        <v>159</v>
      </c>
      <c r="K47" s="117">
        <v>0.19</v>
      </c>
      <c r="L47" s="117">
        <v>0.19</v>
      </c>
      <c r="M47" s="111">
        <v>0.82</v>
      </c>
      <c r="N47" s="111">
        <v>2.9602E-2</v>
      </c>
      <c r="O47" s="111">
        <v>3.2</v>
      </c>
      <c r="P47" s="111" t="s">
        <v>314</v>
      </c>
      <c r="Q47" s="13"/>
      <c r="R47" s="74">
        <v>1</v>
      </c>
      <c r="S47" s="75">
        <f t="shared" si="5"/>
        <v>0</v>
      </c>
      <c r="T47" s="78">
        <v>1254.3</v>
      </c>
      <c r="U47" s="77">
        <f t="shared" si="8"/>
        <v>0</v>
      </c>
      <c r="V47" s="76">
        <f t="shared" si="9"/>
        <v>0</v>
      </c>
      <c r="W47" s="134">
        <f t="shared" si="10"/>
        <v>0</v>
      </c>
      <c r="Y47" s="19"/>
      <c r="Z47" s="19"/>
    </row>
    <row r="48" spans="2:26" ht="15.75" x14ac:dyDescent="0.25">
      <c r="B48" s="25">
        <f t="shared" si="4"/>
        <v>40</v>
      </c>
      <c r="C48" s="31" t="s">
        <v>82</v>
      </c>
      <c r="D48" s="33" t="s">
        <v>83</v>
      </c>
      <c r="E48" s="112">
        <v>4603727858136</v>
      </c>
      <c r="F48" s="112" t="s">
        <v>321</v>
      </c>
      <c r="G48" s="112">
        <v>70</v>
      </c>
      <c r="H48" s="112">
        <v>10</v>
      </c>
      <c r="I48" s="112">
        <v>9</v>
      </c>
      <c r="J48" s="112">
        <v>225</v>
      </c>
      <c r="K48" s="117">
        <v>0.2</v>
      </c>
      <c r="L48" s="117">
        <v>0.2</v>
      </c>
      <c r="M48" s="111">
        <v>0.95</v>
      </c>
      <c r="N48" s="111">
        <v>3.8000000000000006E-2</v>
      </c>
      <c r="O48" s="111">
        <v>4.3</v>
      </c>
      <c r="P48" s="110" t="s">
        <v>314</v>
      </c>
      <c r="Q48" s="13"/>
      <c r="R48" s="74">
        <v>1</v>
      </c>
      <c r="S48" s="75">
        <f t="shared" si="5"/>
        <v>0</v>
      </c>
      <c r="T48" s="78">
        <v>1698.3</v>
      </c>
      <c r="U48" s="77">
        <f t="shared" si="8"/>
        <v>0</v>
      </c>
      <c r="V48" s="76">
        <f t="shared" si="9"/>
        <v>0</v>
      </c>
      <c r="W48" s="134">
        <f t="shared" si="10"/>
        <v>0</v>
      </c>
      <c r="Y48" s="19"/>
      <c r="Z48" s="19"/>
    </row>
    <row r="49" spans="2:26" ht="15.75" x14ac:dyDescent="0.25">
      <c r="B49" s="25">
        <f t="shared" si="4"/>
        <v>41</v>
      </c>
      <c r="C49" s="31" t="s">
        <v>84</v>
      </c>
      <c r="D49" s="33" t="s">
        <v>85</v>
      </c>
      <c r="E49" s="112">
        <v>4603727858143</v>
      </c>
      <c r="F49" s="112" t="s">
        <v>322</v>
      </c>
      <c r="G49" s="112">
        <v>90</v>
      </c>
      <c r="H49" s="112">
        <v>10</v>
      </c>
      <c r="I49" s="112">
        <v>13</v>
      </c>
      <c r="J49" s="112">
        <v>398</v>
      </c>
      <c r="K49" s="117">
        <v>0.22</v>
      </c>
      <c r="L49" s="117">
        <v>0.22</v>
      </c>
      <c r="M49" s="111">
        <v>1.1499999999999999</v>
      </c>
      <c r="N49" s="111">
        <v>5.5659999999999994E-2</v>
      </c>
      <c r="O49" s="111">
        <v>7</v>
      </c>
      <c r="P49" s="111" t="s">
        <v>314</v>
      </c>
      <c r="Q49" s="13"/>
      <c r="R49" s="74">
        <v>1</v>
      </c>
      <c r="S49" s="75">
        <f t="shared" si="5"/>
        <v>0</v>
      </c>
      <c r="T49" s="78">
        <v>2541.9</v>
      </c>
      <c r="U49" s="77">
        <f t="shared" si="8"/>
        <v>0</v>
      </c>
      <c r="V49" s="76">
        <f t="shared" si="9"/>
        <v>0</v>
      </c>
      <c r="W49" s="134">
        <f t="shared" si="10"/>
        <v>0</v>
      </c>
      <c r="Y49" s="19"/>
      <c r="Z49" s="19"/>
    </row>
    <row r="50" spans="2:26" ht="15.75" x14ac:dyDescent="0.25">
      <c r="B50" s="25">
        <f t="shared" si="4"/>
        <v>42</v>
      </c>
      <c r="C50" s="31" t="s">
        <v>86</v>
      </c>
      <c r="D50" s="33" t="s">
        <v>87</v>
      </c>
      <c r="E50" s="112">
        <v>4603727858150</v>
      </c>
      <c r="F50" s="112" t="s">
        <v>318</v>
      </c>
      <c r="G50" s="112">
        <v>110</v>
      </c>
      <c r="H50" s="112">
        <v>10</v>
      </c>
      <c r="I50" s="112">
        <v>15</v>
      </c>
      <c r="J50" s="112">
        <v>552</v>
      </c>
      <c r="K50" s="117">
        <v>0.25</v>
      </c>
      <c r="L50" s="117">
        <v>0.25</v>
      </c>
      <c r="M50" s="111">
        <v>1.35</v>
      </c>
      <c r="N50" s="111">
        <v>8.4375000000000006E-2</v>
      </c>
      <c r="O50" s="111">
        <v>9.8000000000000007</v>
      </c>
      <c r="P50" s="111" t="s">
        <v>314</v>
      </c>
      <c r="Q50" s="13"/>
      <c r="R50" s="74">
        <v>1</v>
      </c>
      <c r="S50" s="75">
        <f t="shared" si="5"/>
        <v>0</v>
      </c>
      <c r="T50" s="78">
        <v>3485.4</v>
      </c>
      <c r="U50" s="77">
        <f t="shared" si="8"/>
        <v>0</v>
      </c>
      <c r="V50" s="76">
        <f t="shared" si="9"/>
        <v>0</v>
      </c>
      <c r="W50" s="134">
        <f t="shared" si="10"/>
        <v>0</v>
      </c>
      <c r="Y50" s="19"/>
      <c r="Z50" s="19"/>
    </row>
    <row r="51" spans="2:26" ht="15.75" x14ac:dyDescent="0.25">
      <c r="B51" s="25">
        <f t="shared" si="4"/>
        <v>43</v>
      </c>
      <c r="C51" s="31" t="s">
        <v>88</v>
      </c>
      <c r="D51" s="33" t="s">
        <v>89</v>
      </c>
      <c r="E51" s="112">
        <v>4603727858167</v>
      </c>
      <c r="F51" s="112" t="s">
        <v>319</v>
      </c>
      <c r="G51" s="112">
        <v>120</v>
      </c>
      <c r="H51" s="112">
        <v>10</v>
      </c>
      <c r="I51" s="112">
        <v>17</v>
      </c>
      <c r="J51" s="112">
        <v>786</v>
      </c>
      <c r="K51" s="117">
        <v>0.26</v>
      </c>
      <c r="L51" s="117">
        <v>0.26</v>
      </c>
      <c r="M51" s="111">
        <v>1.45</v>
      </c>
      <c r="N51" s="111">
        <v>9.802000000000001E-2</v>
      </c>
      <c r="O51" s="111">
        <v>14.3</v>
      </c>
      <c r="P51" s="111" t="s">
        <v>314</v>
      </c>
      <c r="Q51" s="13"/>
      <c r="R51" s="74">
        <v>1</v>
      </c>
      <c r="S51" s="75">
        <f t="shared" si="5"/>
        <v>0</v>
      </c>
      <c r="T51" s="78">
        <v>4961.7</v>
      </c>
      <c r="U51" s="77">
        <f t="shared" si="8"/>
        <v>0</v>
      </c>
      <c r="V51" s="76">
        <f t="shared" si="9"/>
        <v>0</v>
      </c>
      <c r="W51" s="134">
        <f t="shared" si="10"/>
        <v>0</v>
      </c>
      <c r="Y51" s="19"/>
      <c r="Z51" s="19"/>
    </row>
    <row r="52" spans="2:26" ht="15.75" x14ac:dyDescent="0.25">
      <c r="B52" s="25">
        <f t="shared" si="4"/>
        <v>44</v>
      </c>
      <c r="C52" s="31" t="s">
        <v>90</v>
      </c>
      <c r="D52" s="33" t="s">
        <v>91</v>
      </c>
      <c r="E52" s="112">
        <v>4603727858174</v>
      </c>
      <c r="F52" s="112" t="s">
        <v>323</v>
      </c>
      <c r="G52" s="112">
        <v>150</v>
      </c>
      <c r="H52" s="112">
        <v>10</v>
      </c>
      <c r="I52" s="112">
        <v>20</v>
      </c>
      <c r="J52" s="112">
        <v>1094</v>
      </c>
      <c r="K52" s="117">
        <v>0.33</v>
      </c>
      <c r="L52" s="117">
        <v>0.33</v>
      </c>
      <c r="M52" s="111">
        <v>1.4</v>
      </c>
      <c r="N52" s="111">
        <v>0.15246000000000001</v>
      </c>
      <c r="O52" s="111">
        <v>19</v>
      </c>
      <c r="P52" s="111" t="s">
        <v>314</v>
      </c>
      <c r="Q52" s="13"/>
      <c r="R52" s="74">
        <v>1</v>
      </c>
      <c r="S52" s="75">
        <f t="shared" si="5"/>
        <v>0</v>
      </c>
      <c r="T52" s="78">
        <v>7359.3</v>
      </c>
      <c r="U52" s="77">
        <f t="shared" si="8"/>
        <v>0</v>
      </c>
      <c r="V52" s="76">
        <f t="shared" si="9"/>
        <v>0</v>
      </c>
      <c r="W52" s="134">
        <f t="shared" si="10"/>
        <v>0</v>
      </c>
      <c r="Y52" s="19"/>
      <c r="Z52" s="19"/>
    </row>
    <row r="53" spans="2:26" ht="15.75" x14ac:dyDescent="0.25">
      <c r="B53" s="25">
        <f t="shared" si="4"/>
        <v>45</v>
      </c>
      <c r="C53" s="31" t="s">
        <v>92</v>
      </c>
      <c r="D53" s="33" t="s">
        <v>93</v>
      </c>
      <c r="E53" s="112">
        <v>4603727858181</v>
      </c>
      <c r="F53" s="112" t="s">
        <v>324</v>
      </c>
      <c r="G53" s="112">
        <v>200</v>
      </c>
      <c r="H53" s="112">
        <v>10</v>
      </c>
      <c r="I53" s="112">
        <v>14</v>
      </c>
      <c r="J53" s="112">
        <v>2300</v>
      </c>
      <c r="K53" s="117">
        <v>0.33</v>
      </c>
      <c r="L53" s="117">
        <v>0.33</v>
      </c>
      <c r="M53" s="111">
        <v>1.4</v>
      </c>
      <c r="N53" s="111">
        <v>0.60984000000000005</v>
      </c>
      <c r="O53" s="111">
        <v>55</v>
      </c>
      <c r="P53" s="111" t="s">
        <v>314</v>
      </c>
      <c r="Q53" s="13"/>
      <c r="R53" s="74">
        <v>1</v>
      </c>
      <c r="S53" s="75">
        <f t="shared" si="5"/>
        <v>0</v>
      </c>
      <c r="T53" s="78">
        <v>26695.5</v>
      </c>
      <c r="U53" s="77">
        <f t="shared" si="8"/>
        <v>0</v>
      </c>
      <c r="V53" s="76">
        <f t="shared" si="9"/>
        <v>0</v>
      </c>
      <c r="W53" s="134">
        <f t="shared" si="10"/>
        <v>0</v>
      </c>
      <c r="Y53" s="19"/>
      <c r="Z53" s="19"/>
    </row>
    <row r="54" spans="2:26" ht="15.75" x14ac:dyDescent="0.25">
      <c r="B54" s="25">
        <f t="shared" si="4"/>
        <v>46</v>
      </c>
      <c r="C54" s="31" t="s">
        <v>94</v>
      </c>
      <c r="D54" s="33" t="s">
        <v>95</v>
      </c>
      <c r="E54" s="112">
        <v>4603727858204</v>
      </c>
      <c r="F54" s="112" t="s">
        <v>325</v>
      </c>
      <c r="G54" s="112">
        <v>250</v>
      </c>
      <c r="H54" s="112">
        <v>10</v>
      </c>
      <c r="I54" s="112">
        <v>16</v>
      </c>
      <c r="J54" s="112">
        <v>3500</v>
      </c>
      <c r="K54" s="117">
        <v>0.33</v>
      </c>
      <c r="L54" s="117">
        <v>0.33</v>
      </c>
      <c r="M54" s="111">
        <v>1.4</v>
      </c>
      <c r="N54" s="111">
        <v>1.0672200000000001</v>
      </c>
      <c r="O54" s="111">
        <v>80</v>
      </c>
      <c r="P54" s="111" t="s">
        <v>314</v>
      </c>
      <c r="Q54" s="13"/>
      <c r="R54" s="74">
        <v>1</v>
      </c>
      <c r="S54" s="75">
        <f t="shared" si="5"/>
        <v>0</v>
      </c>
      <c r="T54" s="78">
        <v>41125.5</v>
      </c>
      <c r="U54" s="77">
        <f t="shared" si="8"/>
        <v>0</v>
      </c>
      <c r="V54" s="76">
        <f t="shared" si="9"/>
        <v>0</v>
      </c>
      <c r="W54" s="134">
        <f t="shared" si="10"/>
        <v>0</v>
      </c>
      <c r="Y54" s="19"/>
      <c r="Z54" s="19"/>
    </row>
    <row r="55" spans="2:26" ht="15.75" x14ac:dyDescent="0.25">
      <c r="B55" s="25"/>
      <c r="C55" s="150"/>
      <c r="D55" s="151" t="s">
        <v>367</v>
      </c>
      <c r="E55" s="152"/>
      <c r="F55" s="152" t="s">
        <v>368</v>
      </c>
      <c r="G55" s="152">
        <v>15</v>
      </c>
      <c r="H55" s="152">
        <v>5</v>
      </c>
      <c r="I55" s="152">
        <v>6</v>
      </c>
      <c r="J55" s="152">
        <v>21</v>
      </c>
      <c r="K55" s="153"/>
      <c r="L55" s="153"/>
      <c r="M55" s="153"/>
      <c r="N55" s="153"/>
      <c r="O55" s="153"/>
      <c r="P55" s="153" t="s">
        <v>314</v>
      </c>
      <c r="Q55" s="154"/>
      <c r="R55" s="155">
        <v>10</v>
      </c>
      <c r="S55" s="156">
        <f t="shared" si="5"/>
        <v>0</v>
      </c>
      <c r="T55" s="158">
        <v>88.8</v>
      </c>
      <c r="U55" s="157">
        <f t="shared" si="8"/>
        <v>0</v>
      </c>
      <c r="V55" s="158">
        <f t="shared" si="9"/>
        <v>0</v>
      </c>
      <c r="W55" s="159">
        <f t="shared" si="10"/>
        <v>0</v>
      </c>
      <c r="Y55" s="19"/>
      <c r="Z55" s="19"/>
    </row>
    <row r="56" spans="2:26" ht="15.75" x14ac:dyDescent="0.25">
      <c r="B56" s="25">
        <f>B54+1</f>
        <v>47</v>
      </c>
      <c r="C56" s="26" t="s">
        <v>96</v>
      </c>
      <c r="D56" s="27" t="s">
        <v>290</v>
      </c>
      <c r="E56" s="112">
        <v>4603763150003</v>
      </c>
      <c r="F56" s="112" t="s">
        <v>326</v>
      </c>
      <c r="G56" s="112">
        <v>60</v>
      </c>
      <c r="H56" s="112">
        <v>5</v>
      </c>
      <c r="I56" s="112">
        <v>8</v>
      </c>
      <c r="J56" s="112">
        <v>213</v>
      </c>
      <c r="K56" s="117">
        <v>0.15</v>
      </c>
      <c r="L56" s="117">
        <v>0.15</v>
      </c>
      <c r="M56" s="111">
        <v>0.82</v>
      </c>
      <c r="N56" s="111">
        <v>1.8449999999999998E-2</v>
      </c>
      <c r="O56" s="111">
        <v>3.2</v>
      </c>
      <c r="P56" s="111" t="s">
        <v>314</v>
      </c>
      <c r="Q56" s="13"/>
      <c r="R56" s="74">
        <v>1</v>
      </c>
      <c r="S56" s="75">
        <f t="shared" si="5"/>
        <v>0</v>
      </c>
      <c r="T56" s="78">
        <v>1076.7</v>
      </c>
      <c r="U56" s="77">
        <f t="shared" si="8"/>
        <v>0</v>
      </c>
      <c r="V56" s="76">
        <f t="shared" si="9"/>
        <v>0</v>
      </c>
      <c r="W56" s="134">
        <f t="shared" si="10"/>
        <v>0</v>
      </c>
      <c r="Y56" s="19"/>
      <c r="Z56" s="19"/>
    </row>
    <row r="57" spans="2:26" ht="15.75" x14ac:dyDescent="0.25">
      <c r="B57" s="25">
        <f t="shared" si="4"/>
        <v>48</v>
      </c>
      <c r="C57" s="26" t="s">
        <v>97</v>
      </c>
      <c r="D57" s="27" t="s">
        <v>98</v>
      </c>
      <c r="E57" s="112">
        <v>4603763150010</v>
      </c>
      <c r="F57" s="112" t="s">
        <v>321</v>
      </c>
      <c r="G57" s="112">
        <v>70</v>
      </c>
      <c r="H57" s="112">
        <v>5</v>
      </c>
      <c r="I57" s="112">
        <v>9</v>
      </c>
      <c r="J57" s="112">
        <v>347</v>
      </c>
      <c r="K57" s="117">
        <v>0.2</v>
      </c>
      <c r="L57" s="117">
        <v>0.2</v>
      </c>
      <c r="M57" s="110">
        <v>0.95</v>
      </c>
      <c r="N57" s="110">
        <v>3.8000000000000006E-2</v>
      </c>
      <c r="O57" s="111">
        <v>4.3</v>
      </c>
      <c r="P57" s="110" t="s">
        <v>314</v>
      </c>
      <c r="Q57" s="13"/>
      <c r="R57" s="74">
        <v>1</v>
      </c>
      <c r="S57" s="75">
        <f t="shared" si="5"/>
        <v>0</v>
      </c>
      <c r="T57" s="76">
        <v>1665</v>
      </c>
      <c r="U57" s="77">
        <f t="shared" si="8"/>
        <v>0</v>
      </c>
      <c r="V57" s="76">
        <f t="shared" si="9"/>
        <v>0</v>
      </c>
      <c r="W57" s="134">
        <f t="shared" si="10"/>
        <v>0</v>
      </c>
      <c r="Y57" s="19"/>
      <c r="Z57" s="19"/>
    </row>
    <row r="58" spans="2:26" ht="15.75" x14ac:dyDescent="0.25">
      <c r="B58" s="25">
        <f t="shared" si="4"/>
        <v>49</v>
      </c>
      <c r="C58" s="26" t="s">
        <v>99</v>
      </c>
      <c r="D58" s="27" t="s">
        <v>100</v>
      </c>
      <c r="E58" s="112">
        <v>4603763150027</v>
      </c>
      <c r="F58" s="112" t="s">
        <v>317</v>
      </c>
      <c r="G58" s="112">
        <v>90</v>
      </c>
      <c r="H58" s="112">
        <v>5</v>
      </c>
      <c r="I58" s="112">
        <v>13</v>
      </c>
      <c r="J58" s="112">
        <v>601</v>
      </c>
      <c r="K58" s="117">
        <v>0.22</v>
      </c>
      <c r="L58" s="117">
        <v>0.22</v>
      </c>
      <c r="M58" s="110">
        <v>1.1499999999999999</v>
      </c>
      <c r="N58" s="110">
        <v>5.5659999999999994E-2</v>
      </c>
      <c r="O58" s="111">
        <v>7</v>
      </c>
      <c r="P58" s="110" t="s">
        <v>314</v>
      </c>
      <c r="Q58" s="13"/>
      <c r="R58" s="74">
        <v>1</v>
      </c>
      <c r="S58" s="75">
        <f t="shared" si="5"/>
        <v>0</v>
      </c>
      <c r="T58" s="76">
        <v>2586.3000000000002</v>
      </c>
      <c r="U58" s="77">
        <f t="shared" si="8"/>
        <v>0</v>
      </c>
      <c r="V58" s="76">
        <f t="shared" si="9"/>
        <v>0</v>
      </c>
      <c r="W58" s="134">
        <f t="shared" si="10"/>
        <v>0</v>
      </c>
      <c r="Y58" s="19"/>
      <c r="Z58" s="19"/>
    </row>
    <row r="59" spans="2:26" ht="15.75" x14ac:dyDescent="0.25">
      <c r="B59" s="25">
        <f t="shared" si="4"/>
        <v>50</v>
      </c>
      <c r="C59" s="26" t="s">
        <v>101</v>
      </c>
      <c r="D59" s="27" t="s">
        <v>102</v>
      </c>
      <c r="E59" s="112">
        <v>4603763150034</v>
      </c>
      <c r="F59" s="112" t="s">
        <v>318</v>
      </c>
      <c r="G59" s="112">
        <v>110</v>
      </c>
      <c r="H59" s="112">
        <v>5</v>
      </c>
      <c r="I59" s="112">
        <v>15</v>
      </c>
      <c r="J59" s="112">
        <v>937</v>
      </c>
      <c r="K59" s="117">
        <v>0.25</v>
      </c>
      <c r="L59" s="117">
        <v>0.25</v>
      </c>
      <c r="M59" s="110">
        <v>1.35</v>
      </c>
      <c r="N59" s="110">
        <v>8.4375000000000006E-2</v>
      </c>
      <c r="O59" s="111">
        <v>9.8000000000000007</v>
      </c>
      <c r="P59" s="110" t="s">
        <v>314</v>
      </c>
      <c r="Q59" s="13"/>
      <c r="R59" s="74">
        <v>1</v>
      </c>
      <c r="S59" s="75">
        <f t="shared" si="5"/>
        <v>0</v>
      </c>
      <c r="T59" s="76">
        <v>3785.1</v>
      </c>
      <c r="U59" s="77">
        <f t="shared" si="8"/>
        <v>0</v>
      </c>
      <c r="V59" s="76">
        <f t="shared" si="9"/>
        <v>0</v>
      </c>
      <c r="W59" s="134">
        <f t="shared" si="10"/>
        <v>0</v>
      </c>
      <c r="Y59" s="19"/>
      <c r="Z59" s="19"/>
    </row>
    <row r="60" spans="2:26" ht="15.75" x14ac:dyDescent="0.25">
      <c r="B60" s="25">
        <f t="shared" si="4"/>
        <v>51</v>
      </c>
      <c r="C60" s="26" t="s">
        <v>283</v>
      </c>
      <c r="D60" s="27" t="s">
        <v>282</v>
      </c>
      <c r="E60" s="112"/>
      <c r="F60" s="112" t="s">
        <v>319</v>
      </c>
      <c r="G60" s="112">
        <v>120</v>
      </c>
      <c r="H60" s="112">
        <v>5</v>
      </c>
      <c r="I60" s="112">
        <v>17</v>
      </c>
      <c r="J60" s="112">
        <v>1210</v>
      </c>
      <c r="K60" s="117">
        <v>0.26</v>
      </c>
      <c r="L60" s="117">
        <v>0.26</v>
      </c>
      <c r="M60" s="110">
        <v>1.45</v>
      </c>
      <c r="N60" s="110">
        <v>9.802000000000001E-2</v>
      </c>
      <c r="O60" s="111">
        <v>12</v>
      </c>
      <c r="P60" s="110" t="s">
        <v>314</v>
      </c>
      <c r="Q60" s="13"/>
      <c r="R60" s="74">
        <v>1</v>
      </c>
      <c r="S60" s="75">
        <f t="shared" ref="S60" si="11">Q60/R60</f>
        <v>0</v>
      </c>
      <c r="T60" s="76">
        <v>4739.7</v>
      </c>
      <c r="U60" s="77">
        <f t="shared" si="8"/>
        <v>0</v>
      </c>
      <c r="V60" s="76">
        <f t="shared" si="9"/>
        <v>0</v>
      </c>
      <c r="W60" s="134">
        <f t="shared" si="10"/>
        <v>0</v>
      </c>
      <c r="Y60" s="19"/>
      <c r="Z60" s="19"/>
    </row>
    <row r="61" spans="2:26" ht="15.75" x14ac:dyDescent="0.25">
      <c r="B61" s="25">
        <f t="shared" si="4"/>
        <v>52</v>
      </c>
      <c r="C61" s="26" t="s">
        <v>103</v>
      </c>
      <c r="D61" s="27" t="s">
        <v>104</v>
      </c>
      <c r="E61" s="112">
        <v>4603763150058</v>
      </c>
      <c r="F61" s="112" t="s">
        <v>329</v>
      </c>
      <c r="G61" s="112">
        <v>130</v>
      </c>
      <c r="H61" s="112">
        <v>5</v>
      </c>
      <c r="I61" s="112">
        <v>22</v>
      </c>
      <c r="J61" s="112">
        <v>1740</v>
      </c>
      <c r="K61" s="117">
        <v>0.33</v>
      </c>
      <c r="L61" s="117">
        <v>0.33</v>
      </c>
      <c r="M61" s="110">
        <v>1.4</v>
      </c>
      <c r="N61" s="110">
        <v>0.15246000000000001</v>
      </c>
      <c r="O61" s="111">
        <v>14.3</v>
      </c>
      <c r="P61" s="110" t="s">
        <v>314</v>
      </c>
      <c r="Q61" s="13"/>
      <c r="R61" s="74">
        <v>1</v>
      </c>
      <c r="S61" s="75">
        <f t="shared" si="5"/>
        <v>0</v>
      </c>
      <c r="T61" s="76">
        <v>5483.4</v>
      </c>
      <c r="U61" s="77">
        <f t="shared" si="8"/>
        <v>0</v>
      </c>
      <c r="V61" s="76">
        <f t="shared" si="9"/>
        <v>0</v>
      </c>
      <c r="W61" s="134">
        <f t="shared" si="10"/>
        <v>0</v>
      </c>
      <c r="Y61" s="19"/>
      <c r="Z61" s="19"/>
    </row>
    <row r="62" spans="2:26" ht="15.75" x14ac:dyDescent="0.25">
      <c r="B62" s="25">
        <f t="shared" si="4"/>
        <v>53</v>
      </c>
      <c r="C62" s="31" t="s">
        <v>105</v>
      </c>
      <c r="D62" s="33" t="s">
        <v>291</v>
      </c>
      <c r="E62" s="112">
        <v>4603763150041</v>
      </c>
      <c r="F62" s="112" t="s">
        <v>326</v>
      </c>
      <c r="G62" s="112">
        <v>60</v>
      </c>
      <c r="H62" s="112">
        <v>7</v>
      </c>
      <c r="I62" s="112">
        <v>8</v>
      </c>
      <c r="J62" s="112">
        <v>239</v>
      </c>
      <c r="K62" s="117">
        <v>0.15</v>
      </c>
      <c r="L62" s="117">
        <v>0.15</v>
      </c>
      <c r="M62" s="111">
        <v>0.82</v>
      </c>
      <c r="N62" s="111">
        <v>1.8449999999999998E-2</v>
      </c>
      <c r="O62" s="111">
        <v>3.2</v>
      </c>
      <c r="P62" s="111" t="s">
        <v>314</v>
      </c>
      <c r="Q62" s="13"/>
      <c r="R62" s="74">
        <v>1</v>
      </c>
      <c r="S62" s="75">
        <f t="shared" si="5"/>
        <v>0</v>
      </c>
      <c r="T62" s="78">
        <v>987.9</v>
      </c>
      <c r="U62" s="77">
        <f t="shared" si="8"/>
        <v>0</v>
      </c>
      <c r="V62" s="76">
        <f t="shared" si="9"/>
        <v>0</v>
      </c>
      <c r="W62" s="134">
        <f t="shared" si="10"/>
        <v>0</v>
      </c>
      <c r="Y62" s="19"/>
      <c r="Z62" s="19"/>
    </row>
    <row r="63" spans="2:26" ht="15.75" x14ac:dyDescent="0.25">
      <c r="B63" s="25">
        <f t="shared" si="4"/>
        <v>54</v>
      </c>
      <c r="C63" s="31" t="s">
        <v>106</v>
      </c>
      <c r="D63" s="33" t="s">
        <v>107</v>
      </c>
      <c r="E63" s="112">
        <v>4603763150065</v>
      </c>
      <c r="F63" s="112" t="s">
        <v>321</v>
      </c>
      <c r="G63" s="112">
        <v>70</v>
      </c>
      <c r="H63" s="112">
        <v>7</v>
      </c>
      <c r="I63" s="112">
        <v>9</v>
      </c>
      <c r="J63" s="112">
        <v>335</v>
      </c>
      <c r="K63" s="117">
        <v>0.22</v>
      </c>
      <c r="L63" s="117">
        <v>0.22</v>
      </c>
      <c r="M63" s="111">
        <v>1.1499999999999999</v>
      </c>
      <c r="N63" s="111">
        <v>5.5659999999999994E-2</v>
      </c>
      <c r="O63" s="111">
        <v>4.3</v>
      </c>
      <c r="P63" s="111" t="s">
        <v>314</v>
      </c>
      <c r="Q63" s="13"/>
      <c r="R63" s="74">
        <v>1</v>
      </c>
      <c r="S63" s="75">
        <f t="shared" si="5"/>
        <v>0</v>
      </c>
      <c r="T63" s="78">
        <v>1476.3</v>
      </c>
      <c r="U63" s="77">
        <f t="shared" si="8"/>
        <v>0</v>
      </c>
      <c r="V63" s="76">
        <f t="shared" si="9"/>
        <v>0</v>
      </c>
      <c r="W63" s="134">
        <f t="shared" si="10"/>
        <v>0</v>
      </c>
      <c r="Y63" s="19"/>
      <c r="Z63" s="19"/>
    </row>
    <row r="64" spans="2:26" ht="15.75" x14ac:dyDescent="0.25">
      <c r="B64" s="25">
        <f t="shared" si="4"/>
        <v>55</v>
      </c>
      <c r="C64" s="31" t="s">
        <v>108</v>
      </c>
      <c r="D64" s="33" t="s">
        <v>109</v>
      </c>
      <c r="E64" s="112">
        <v>4603763150072</v>
      </c>
      <c r="F64" s="112" t="s">
        <v>322</v>
      </c>
      <c r="G64" s="112">
        <v>90</v>
      </c>
      <c r="H64" s="112">
        <v>7</v>
      </c>
      <c r="I64" s="112">
        <v>13</v>
      </c>
      <c r="J64" s="112">
        <v>490</v>
      </c>
      <c r="K64" s="117">
        <v>0.25</v>
      </c>
      <c r="L64" s="117">
        <v>0.25</v>
      </c>
      <c r="M64" s="111">
        <v>1.35</v>
      </c>
      <c r="N64" s="111">
        <v>8.4375000000000006E-2</v>
      </c>
      <c r="O64" s="111">
        <v>7</v>
      </c>
      <c r="P64" s="111" t="s">
        <v>314</v>
      </c>
      <c r="Q64" s="13"/>
      <c r="R64" s="74">
        <v>1</v>
      </c>
      <c r="S64" s="75">
        <f t="shared" si="5"/>
        <v>0</v>
      </c>
      <c r="T64" s="78">
        <v>2264.4</v>
      </c>
      <c r="U64" s="77">
        <f t="shared" si="8"/>
        <v>0</v>
      </c>
      <c r="V64" s="76">
        <f t="shared" si="9"/>
        <v>0</v>
      </c>
      <c r="W64" s="134">
        <f t="shared" si="10"/>
        <v>0</v>
      </c>
      <c r="Y64" s="19"/>
      <c r="Z64" s="19"/>
    </row>
    <row r="65" spans="2:26" ht="15.75" x14ac:dyDescent="0.25">
      <c r="B65" s="25">
        <f t="shared" si="4"/>
        <v>56</v>
      </c>
      <c r="C65" s="31" t="s">
        <v>110</v>
      </c>
      <c r="D65" s="33" t="s">
        <v>111</v>
      </c>
      <c r="E65" s="112">
        <v>4603763150089</v>
      </c>
      <c r="F65" s="112" t="s">
        <v>318</v>
      </c>
      <c r="G65" s="112">
        <v>110</v>
      </c>
      <c r="H65" s="112">
        <v>7</v>
      </c>
      <c r="I65" s="112">
        <v>15</v>
      </c>
      <c r="J65" s="112">
        <v>700</v>
      </c>
      <c r="K65" s="117">
        <v>0.26</v>
      </c>
      <c r="L65" s="117">
        <v>0.26</v>
      </c>
      <c r="M65" s="111">
        <v>1.45</v>
      </c>
      <c r="N65" s="111">
        <v>9.802000000000001E-2</v>
      </c>
      <c r="O65" s="111">
        <v>9.8000000000000007</v>
      </c>
      <c r="P65" s="111" t="s">
        <v>314</v>
      </c>
      <c r="Q65" s="13"/>
      <c r="R65" s="74">
        <v>1</v>
      </c>
      <c r="S65" s="75">
        <f t="shared" si="5"/>
        <v>0</v>
      </c>
      <c r="T65" s="78">
        <v>3130.2</v>
      </c>
      <c r="U65" s="77">
        <f t="shared" si="8"/>
        <v>0</v>
      </c>
      <c r="V65" s="76">
        <f t="shared" si="9"/>
        <v>0</v>
      </c>
      <c r="W65" s="134">
        <f t="shared" si="10"/>
        <v>0</v>
      </c>
      <c r="Y65" s="19"/>
      <c r="Z65" s="19"/>
    </row>
    <row r="66" spans="2:26" ht="15.75" x14ac:dyDescent="0.25">
      <c r="B66" s="25">
        <f t="shared" si="4"/>
        <v>57</v>
      </c>
      <c r="C66" s="31" t="s">
        <v>112</v>
      </c>
      <c r="D66" s="33" t="s">
        <v>292</v>
      </c>
      <c r="E66" s="112">
        <v>4603727858754</v>
      </c>
      <c r="F66" s="112" t="s">
        <v>313</v>
      </c>
      <c r="G66" s="112">
        <v>50</v>
      </c>
      <c r="H66" s="112">
        <v>10</v>
      </c>
      <c r="I66" s="112">
        <v>7</v>
      </c>
      <c r="J66" s="112">
        <v>117</v>
      </c>
      <c r="K66" s="117">
        <v>0.15</v>
      </c>
      <c r="L66" s="117">
        <v>0.15</v>
      </c>
      <c r="M66" s="111">
        <v>0.82</v>
      </c>
      <c r="N66" s="111">
        <v>1.8449999999999998E-2</v>
      </c>
      <c r="O66" s="111">
        <v>2.5</v>
      </c>
      <c r="P66" s="111" t="s">
        <v>314</v>
      </c>
      <c r="Q66" s="13"/>
      <c r="R66" s="74">
        <v>1</v>
      </c>
      <c r="S66" s="75">
        <f t="shared" si="5"/>
        <v>0</v>
      </c>
      <c r="T66" s="78">
        <v>1032.3</v>
      </c>
      <c r="U66" s="77">
        <f t="shared" si="8"/>
        <v>0</v>
      </c>
      <c r="V66" s="76">
        <f t="shared" si="9"/>
        <v>0</v>
      </c>
      <c r="W66" s="134">
        <f t="shared" si="10"/>
        <v>0</v>
      </c>
      <c r="Y66" s="19"/>
      <c r="Z66" s="19"/>
    </row>
    <row r="67" spans="2:26" ht="15.75" x14ac:dyDescent="0.25">
      <c r="B67" s="25">
        <f t="shared" si="4"/>
        <v>58</v>
      </c>
      <c r="C67" s="31" t="s">
        <v>113</v>
      </c>
      <c r="D67" s="33" t="s">
        <v>293</v>
      </c>
      <c r="E67" s="112">
        <v>4603763150133</v>
      </c>
      <c r="F67" s="112" t="s">
        <v>326</v>
      </c>
      <c r="G67" s="112">
        <v>60</v>
      </c>
      <c r="H67" s="112">
        <v>10</v>
      </c>
      <c r="I67" s="112">
        <v>8</v>
      </c>
      <c r="J67" s="112">
        <v>159</v>
      </c>
      <c r="K67" s="117">
        <v>0.19</v>
      </c>
      <c r="L67" s="117">
        <v>0.19</v>
      </c>
      <c r="M67" s="111">
        <v>0.82</v>
      </c>
      <c r="N67" s="111">
        <v>2.9602E-2</v>
      </c>
      <c r="O67" s="111">
        <v>3.2</v>
      </c>
      <c r="P67" s="111" t="s">
        <v>314</v>
      </c>
      <c r="Q67" s="13"/>
      <c r="R67" s="74">
        <v>1</v>
      </c>
      <c r="S67" s="75">
        <f t="shared" si="5"/>
        <v>0</v>
      </c>
      <c r="T67" s="78">
        <v>1398.6</v>
      </c>
      <c r="U67" s="77">
        <f t="shared" si="8"/>
        <v>0</v>
      </c>
      <c r="V67" s="76">
        <f t="shared" si="9"/>
        <v>0</v>
      </c>
      <c r="W67" s="134">
        <f t="shared" si="10"/>
        <v>0</v>
      </c>
      <c r="Y67" s="19"/>
      <c r="Z67" s="19"/>
    </row>
    <row r="68" spans="2:26" ht="15.75" x14ac:dyDescent="0.25">
      <c r="B68" s="25">
        <f t="shared" si="4"/>
        <v>59</v>
      </c>
      <c r="C68" s="31" t="s">
        <v>114</v>
      </c>
      <c r="D68" s="33" t="s">
        <v>294</v>
      </c>
      <c r="E68" s="112">
        <v>4603727858761</v>
      </c>
      <c r="F68" s="112" t="s">
        <v>321</v>
      </c>
      <c r="G68" s="112">
        <v>70</v>
      </c>
      <c r="H68" s="112">
        <v>10</v>
      </c>
      <c r="I68" s="112">
        <v>9</v>
      </c>
      <c r="J68" s="112">
        <v>225</v>
      </c>
      <c r="K68" s="117">
        <v>0.2</v>
      </c>
      <c r="L68" s="117">
        <v>0.2</v>
      </c>
      <c r="M68" s="111">
        <v>0.95</v>
      </c>
      <c r="N68" s="111">
        <v>3.8000000000000006E-2</v>
      </c>
      <c r="O68" s="111">
        <v>4.3</v>
      </c>
      <c r="P68" s="110" t="s">
        <v>314</v>
      </c>
      <c r="Q68" s="13"/>
      <c r="R68" s="74">
        <v>1</v>
      </c>
      <c r="S68" s="75">
        <f t="shared" si="5"/>
        <v>0</v>
      </c>
      <c r="T68" s="78">
        <v>1887</v>
      </c>
      <c r="U68" s="77">
        <f t="shared" ref="U68:U99" si="12">T68*Q68</f>
        <v>0</v>
      </c>
      <c r="V68" s="76">
        <f t="shared" ref="V68:V104" si="13">S68*N68</f>
        <v>0</v>
      </c>
      <c r="W68" s="134">
        <f t="shared" ref="W68:W104" si="14">S68*O68</f>
        <v>0</v>
      </c>
      <c r="Y68" s="19"/>
      <c r="Z68" s="19"/>
    </row>
    <row r="69" spans="2:26" ht="15.75" x14ac:dyDescent="0.25">
      <c r="B69" s="25">
        <f t="shared" si="4"/>
        <v>60</v>
      </c>
      <c r="C69" s="31" t="s">
        <v>115</v>
      </c>
      <c r="D69" s="33" t="s">
        <v>295</v>
      </c>
      <c r="E69" s="112">
        <v>4603727858433</v>
      </c>
      <c r="F69" s="112" t="s">
        <v>322</v>
      </c>
      <c r="G69" s="112">
        <v>90</v>
      </c>
      <c r="H69" s="112">
        <v>10</v>
      </c>
      <c r="I69" s="112">
        <v>13</v>
      </c>
      <c r="J69" s="112">
        <v>398</v>
      </c>
      <c r="K69" s="117">
        <v>0.22</v>
      </c>
      <c r="L69" s="117">
        <v>0.22</v>
      </c>
      <c r="M69" s="111">
        <v>1.1499999999999999</v>
      </c>
      <c r="N69" s="111">
        <v>5.5659999999999994E-2</v>
      </c>
      <c r="O69" s="111">
        <v>7</v>
      </c>
      <c r="P69" s="111" t="s">
        <v>314</v>
      </c>
      <c r="Q69" s="13"/>
      <c r="R69" s="74">
        <v>1</v>
      </c>
      <c r="S69" s="75">
        <f t="shared" si="5"/>
        <v>0</v>
      </c>
      <c r="T69" s="78">
        <v>2830.5</v>
      </c>
      <c r="U69" s="77">
        <f t="shared" si="12"/>
        <v>0</v>
      </c>
      <c r="V69" s="76">
        <f t="shared" si="13"/>
        <v>0</v>
      </c>
      <c r="W69" s="134">
        <f t="shared" si="14"/>
        <v>0</v>
      </c>
      <c r="Y69" s="19"/>
      <c r="Z69" s="19"/>
    </row>
    <row r="70" spans="2:26" ht="15.75" x14ac:dyDescent="0.25">
      <c r="B70" s="25">
        <f t="shared" si="4"/>
        <v>61</v>
      </c>
      <c r="C70" s="31" t="s">
        <v>116</v>
      </c>
      <c r="D70" s="33" t="s">
        <v>296</v>
      </c>
      <c r="E70" s="112">
        <v>4603727858440</v>
      </c>
      <c r="F70" s="112" t="s">
        <v>318</v>
      </c>
      <c r="G70" s="112">
        <v>110</v>
      </c>
      <c r="H70" s="112">
        <v>10</v>
      </c>
      <c r="I70" s="112">
        <v>15</v>
      </c>
      <c r="J70" s="112">
        <v>552</v>
      </c>
      <c r="K70" s="117">
        <v>0.25</v>
      </c>
      <c r="L70" s="117">
        <v>0.25</v>
      </c>
      <c r="M70" s="111">
        <v>1.35</v>
      </c>
      <c r="N70" s="111">
        <v>8.4375000000000006E-2</v>
      </c>
      <c r="O70" s="111">
        <v>9.8000000000000007</v>
      </c>
      <c r="P70" s="111" t="s">
        <v>314</v>
      </c>
      <c r="Q70" s="13"/>
      <c r="R70" s="74">
        <v>1</v>
      </c>
      <c r="S70" s="75">
        <f t="shared" si="5"/>
        <v>0</v>
      </c>
      <c r="T70" s="78">
        <v>3907.2</v>
      </c>
      <c r="U70" s="77">
        <f t="shared" si="12"/>
        <v>0</v>
      </c>
      <c r="V70" s="76">
        <f t="shared" si="13"/>
        <v>0</v>
      </c>
      <c r="W70" s="134">
        <f t="shared" si="14"/>
        <v>0</v>
      </c>
      <c r="Y70" s="19"/>
      <c r="Z70" s="19"/>
    </row>
    <row r="71" spans="2:26" ht="15.75" x14ac:dyDescent="0.25">
      <c r="B71" s="25">
        <f t="shared" si="4"/>
        <v>62</v>
      </c>
      <c r="C71" s="31" t="s">
        <v>117</v>
      </c>
      <c r="D71" s="33" t="s">
        <v>297</v>
      </c>
      <c r="E71" s="112">
        <v>4603727858457</v>
      </c>
      <c r="F71" s="112" t="s">
        <v>319</v>
      </c>
      <c r="G71" s="112">
        <v>120</v>
      </c>
      <c r="H71" s="112">
        <v>10</v>
      </c>
      <c r="I71" s="112">
        <v>17</v>
      </c>
      <c r="J71" s="112">
        <v>786</v>
      </c>
      <c r="K71" s="117">
        <v>0.26</v>
      </c>
      <c r="L71" s="117">
        <v>0.26</v>
      </c>
      <c r="M71" s="111">
        <v>1.45</v>
      </c>
      <c r="N71" s="111">
        <v>9.802000000000001E-2</v>
      </c>
      <c r="O71" s="111">
        <v>14.3</v>
      </c>
      <c r="P71" s="111" t="s">
        <v>314</v>
      </c>
      <c r="Q71" s="13"/>
      <c r="R71" s="74">
        <v>1</v>
      </c>
      <c r="S71" s="75">
        <f t="shared" si="5"/>
        <v>0</v>
      </c>
      <c r="T71" s="78">
        <v>5550</v>
      </c>
      <c r="U71" s="77">
        <f t="shared" si="12"/>
        <v>0</v>
      </c>
      <c r="V71" s="76">
        <f t="shared" si="13"/>
        <v>0</v>
      </c>
      <c r="W71" s="134">
        <f t="shared" si="14"/>
        <v>0</v>
      </c>
      <c r="Y71" s="19"/>
      <c r="Z71" s="19"/>
    </row>
    <row r="72" spans="2:26" ht="15.75" x14ac:dyDescent="0.25">
      <c r="B72" s="25">
        <f t="shared" si="4"/>
        <v>63</v>
      </c>
      <c r="C72" s="31" t="s">
        <v>118</v>
      </c>
      <c r="D72" s="33" t="s">
        <v>298</v>
      </c>
      <c r="E72" s="112">
        <v>4603727858464</v>
      </c>
      <c r="F72" s="112" t="s">
        <v>323</v>
      </c>
      <c r="G72" s="112">
        <v>150</v>
      </c>
      <c r="H72" s="112">
        <v>10</v>
      </c>
      <c r="I72" s="112">
        <v>20</v>
      </c>
      <c r="J72" s="112">
        <v>1094</v>
      </c>
      <c r="K72" s="117">
        <v>0.33</v>
      </c>
      <c r="L72" s="117">
        <v>0.33</v>
      </c>
      <c r="M72" s="111">
        <v>1.4</v>
      </c>
      <c r="N72" s="111">
        <v>0.15246000000000001</v>
      </c>
      <c r="O72" s="111">
        <v>19</v>
      </c>
      <c r="P72" s="111" t="s">
        <v>314</v>
      </c>
      <c r="Q72" s="13"/>
      <c r="R72" s="74">
        <v>1</v>
      </c>
      <c r="S72" s="75">
        <f t="shared" si="5"/>
        <v>0</v>
      </c>
      <c r="T72" s="78">
        <v>8247.2999999999993</v>
      </c>
      <c r="U72" s="77">
        <f t="shared" si="12"/>
        <v>0</v>
      </c>
      <c r="V72" s="76">
        <f t="shared" si="13"/>
        <v>0</v>
      </c>
      <c r="W72" s="134">
        <f t="shared" si="14"/>
        <v>0</v>
      </c>
      <c r="Y72" s="19"/>
      <c r="Z72" s="19"/>
    </row>
    <row r="73" spans="2:26" ht="15.75" x14ac:dyDescent="0.25">
      <c r="B73" s="25">
        <f t="shared" si="4"/>
        <v>64</v>
      </c>
      <c r="C73" s="31" t="s">
        <v>119</v>
      </c>
      <c r="D73" s="33" t="s">
        <v>120</v>
      </c>
      <c r="E73" s="112">
        <v>4603727858648</v>
      </c>
      <c r="F73" s="112" t="s">
        <v>321</v>
      </c>
      <c r="G73" s="112">
        <v>70</v>
      </c>
      <c r="H73" s="112">
        <v>10</v>
      </c>
      <c r="I73" s="112">
        <v>9</v>
      </c>
      <c r="J73" s="112">
        <v>225</v>
      </c>
      <c r="K73" s="117">
        <v>0.22</v>
      </c>
      <c r="L73" s="117">
        <v>0.22</v>
      </c>
      <c r="M73" s="111">
        <v>1.1499999999999999</v>
      </c>
      <c r="N73" s="111">
        <v>5.5659999999999994E-2</v>
      </c>
      <c r="O73" s="111">
        <v>4.3</v>
      </c>
      <c r="P73" s="110" t="s">
        <v>314</v>
      </c>
      <c r="Q73" s="13"/>
      <c r="R73" s="74">
        <v>1</v>
      </c>
      <c r="S73" s="75">
        <f t="shared" si="5"/>
        <v>0</v>
      </c>
      <c r="T73" s="78">
        <v>2741.7</v>
      </c>
      <c r="U73" s="77">
        <f t="shared" si="12"/>
        <v>0</v>
      </c>
      <c r="V73" s="76">
        <f t="shared" si="13"/>
        <v>0</v>
      </c>
      <c r="W73" s="134">
        <f t="shared" si="14"/>
        <v>0</v>
      </c>
      <c r="Y73" s="19"/>
      <c r="Z73" s="19"/>
    </row>
    <row r="74" spans="2:26" ht="15.75" x14ac:dyDescent="0.25">
      <c r="B74" s="25">
        <f t="shared" si="4"/>
        <v>65</v>
      </c>
      <c r="C74" s="31" t="s">
        <v>121</v>
      </c>
      <c r="D74" s="33" t="s">
        <v>122</v>
      </c>
      <c r="E74" s="112">
        <v>4603727858655</v>
      </c>
      <c r="F74" s="112" t="s">
        <v>322</v>
      </c>
      <c r="G74" s="112">
        <v>90</v>
      </c>
      <c r="H74" s="112">
        <v>10</v>
      </c>
      <c r="I74" s="112">
        <v>13</v>
      </c>
      <c r="J74" s="112">
        <v>398</v>
      </c>
      <c r="K74" s="117">
        <v>0.25</v>
      </c>
      <c r="L74" s="117">
        <v>0.25</v>
      </c>
      <c r="M74" s="111">
        <v>1.35</v>
      </c>
      <c r="N74" s="111">
        <v>8.4375000000000006E-2</v>
      </c>
      <c r="O74" s="111">
        <v>7</v>
      </c>
      <c r="P74" s="111" t="s">
        <v>314</v>
      </c>
      <c r="Q74" s="13"/>
      <c r="R74" s="74">
        <v>1</v>
      </c>
      <c r="S74" s="75">
        <f t="shared" si="5"/>
        <v>0</v>
      </c>
      <c r="T74" s="78">
        <v>4118.1000000000004</v>
      </c>
      <c r="U74" s="77">
        <f t="shared" si="12"/>
        <v>0</v>
      </c>
      <c r="V74" s="76">
        <f t="shared" si="13"/>
        <v>0</v>
      </c>
      <c r="W74" s="134">
        <f t="shared" si="14"/>
        <v>0</v>
      </c>
      <c r="Y74" s="19"/>
      <c r="Z74" s="19"/>
    </row>
    <row r="75" spans="2:26" ht="15.75" x14ac:dyDescent="0.25">
      <c r="B75" s="25">
        <f t="shared" si="4"/>
        <v>66</v>
      </c>
      <c r="C75" s="31" t="s">
        <v>123</v>
      </c>
      <c r="D75" s="33" t="s">
        <v>124</v>
      </c>
      <c r="E75" s="112">
        <v>4603727858662</v>
      </c>
      <c r="F75" s="112" t="s">
        <v>318</v>
      </c>
      <c r="G75" s="112">
        <v>110</v>
      </c>
      <c r="H75" s="112">
        <v>10</v>
      </c>
      <c r="I75" s="112">
        <v>15</v>
      </c>
      <c r="J75" s="112">
        <v>552</v>
      </c>
      <c r="K75" s="117">
        <v>0.26</v>
      </c>
      <c r="L75" s="117">
        <v>0.26</v>
      </c>
      <c r="M75" s="111">
        <v>1.45</v>
      </c>
      <c r="N75" s="111">
        <v>9.802000000000001E-2</v>
      </c>
      <c r="O75" s="111">
        <v>9.8000000000000007</v>
      </c>
      <c r="P75" s="111" t="s">
        <v>314</v>
      </c>
      <c r="Q75" s="13"/>
      <c r="R75" s="74">
        <v>1</v>
      </c>
      <c r="S75" s="75">
        <f t="shared" si="5"/>
        <v>0</v>
      </c>
      <c r="T75" s="78">
        <v>5483.4</v>
      </c>
      <c r="U75" s="77">
        <f t="shared" si="12"/>
        <v>0</v>
      </c>
      <c r="V75" s="76">
        <f t="shared" si="13"/>
        <v>0</v>
      </c>
      <c r="W75" s="134">
        <f t="shared" si="14"/>
        <v>0</v>
      </c>
      <c r="Y75" s="19"/>
      <c r="Z75" s="19"/>
    </row>
    <row r="76" spans="2:26" ht="15.75" x14ac:dyDescent="0.25">
      <c r="B76" s="25">
        <f t="shared" si="4"/>
        <v>67</v>
      </c>
      <c r="C76" s="31" t="s">
        <v>125</v>
      </c>
      <c r="D76" s="33" t="s">
        <v>126</v>
      </c>
      <c r="E76" s="112">
        <v>4603727858679</v>
      </c>
      <c r="F76" s="112" t="s">
        <v>319</v>
      </c>
      <c r="G76" s="112">
        <v>120</v>
      </c>
      <c r="H76" s="112">
        <v>10</v>
      </c>
      <c r="I76" s="112">
        <v>17</v>
      </c>
      <c r="J76" s="112">
        <v>786</v>
      </c>
      <c r="K76" s="117">
        <v>0.33</v>
      </c>
      <c r="L76" s="117">
        <v>0.33</v>
      </c>
      <c r="M76" s="111">
        <v>1.4</v>
      </c>
      <c r="N76" s="111">
        <v>0.15246000000000001</v>
      </c>
      <c r="O76" s="111">
        <v>14.3</v>
      </c>
      <c r="P76" s="111" t="s">
        <v>314</v>
      </c>
      <c r="Q76" s="13"/>
      <c r="R76" s="74">
        <v>1</v>
      </c>
      <c r="S76" s="75">
        <f t="shared" si="5"/>
        <v>0</v>
      </c>
      <c r="T76" s="78">
        <v>0</v>
      </c>
      <c r="U76" s="77">
        <f t="shared" si="12"/>
        <v>0</v>
      </c>
      <c r="V76" s="76">
        <f t="shared" si="13"/>
        <v>0</v>
      </c>
      <c r="W76" s="134">
        <f t="shared" si="14"/>
        <v>0</v>
      </c>
      <c r="Y76" s="19"/>
      <c r="Z76" s="19"/>
    </row>
    <row r="77" spans="2:26" ht="15.75" x14ac:dyDescent="0.25">
      <c r="B77" s="25">
        <f t="shared" ref="B77:B104" si="15">B76+1</f>
        <v>68</v>
      </c>
      <c r="C77" s="31" t="s">
        <v>127</v>
      </c>
      <c r="D77" s="33" t="s">
        <v>299</v>
      </c>
      <c r="E77" s="112">
        <v>4603763150096</v>
      </c>
      <c r="F77" s="112" t="s">
        <v>321</v>
      </c>
      <c r="G77" s="112">
        <v>70</v>
      </c>
      <c r="H77" s="112">
        <v>10</v>
      </c>
      <c r="I77" s="112">
        <v>8</v>
      </c>
      <c r="J77" s="112">
        <v>239</v>
      </c>
      <c r="K77" s="117">
        <v>0.2</v>
      </c>
      <c r="L77" s="117">
        <v>0.2</v>
      </c>
      <c r="M77" s="111">
        <v>0.95</v>
      </c>
      <c r="N77" s="111">
        <v>3.8000000000000006E-2</v>
      </c>
      <c r="O77" s="111">
        <v>4.3</v>
      </c>
      <c r="P77" s="110" t="s">
        <v>314</v>
      </c>
      <c r="Q77" s="13"/>
      <c r="R77" s="74">
        <v>1</v>
      </c>
      <c r="S77" s="75">
        <f t="shared" ref="S77:S148" si="16">Q77/R77</f>
        <v>0</v>
      </c>
      <c r="T77" s="78">
        <v>1920.3</v>
      </c>
      <c r="U77" s="77">
        <f t="shared" si="12"/>
        <v>0</v>
      </c>
      <c r="V77" s="76">
        <f t="shared" si="13"/>
        <v>0</v>
      </c>
      <c r="W77" s="134">
        <f t="shared" si="14"/>
        <v>0</v>
      </c>
      <c r="Y77" s="19"/>
      <c r="Z77" s="19"/>
    </row>
    <row r="78" spans="2:26" ht="15.75" x14ac:dyDescent="0.25">
      <c r="B78" s="25">
        <f t="shared" si="15"/>
        <v>69</v>
      </c>
      <c r="C78" s="31" t="s">
        <v>128</v>
      </c>
      <c r="D78" s="33" t="s">
        <v>129</v>
      </c>
      <c r="E78" s="112">
        <v>4603763150102</v>
      </c>
      <c r="F78" s="112" t="s">
        <v>322</v>
      </c>
      <c r="G78" s="112">
        <v>90</v>
      </c>
      <c r="H78" s="112">
        <v>10</v>
      </c>
      <c r="I78" s="112">
        <v>9</v>
      </c>
      <c r="J78" s="112">
        <v>335</v>
      </c>
      <c r="K78" s="117">
        <v>0.22</v>
      </c>
      <c r="L78" s="117">
        <v>0.22</v>
      </c>
      <c r="M78" s="111">
        <v>1.1499999999999999</v>
      </c>
      <c r="N78" s="111">
        <v>5.5659999999999994E-2</v>
      </c>
      <c r="O78" s="111">
        <v>7</v>
      </c>
      <c r="P78" s="111" t="s">
        <v>314</v>
      </c>
      <c r="Q78" s="13"/>
      <c r="R78" s="74">
        <v>1</v>
      </c>
      <c r="S78" s="75">
        <f t="shared" si="16"/>
        <v>0</v>
      </c>
      <c r="T78" s="78">
        <v>3041.4</v>
      </c>
      <c r="U78" s="77">
        <f t="shared" si="12"/>
        <v>0</v>
      </c>
      <c r="V78" s="76">
        <f t="shared" si="13"/>
        <v>0</v>
      </c>
      <c r="W78" s="134">
        <f t="shared" si="14"/>
        <v>0</v>
      </c>
      <c r="Y78" s="19"/>
      <c r="Z78" s="19"/>
    </row>
    <row r="79" spans="2:26" ht="15.75" x14ac:dyDescent="0.25">
      <c r="B79" s="25">
        <f t="shared" si="15"/>
        <v>70</v>
      </c>
      <c r="C79" s="31" t="s">
        <v>130</v>
      </c>
      <c r="D79" s="33" t="s">
        <v>131</v>
      </c>
      <c r="E79" s="112">
        <v>4603763150119</v>
      </c>
      <c r="F79" s="112" t="s">
        <v>318</v>
      </c>
      <c r="G79" s="112">
        <v>110</v>
      </c>
      <c r="H79" s="112">
        <v>10</v>
      </c>
      <c r="I79" s="112">
        <v>13</v>
      </c>
      <c r="J79" s="112">
        <v>490</v>
      </c>
      <c r="K79" s="117">
        <v>0.25</v>
      </c>
      <c r="L79" s="117">
        <v>0.25</v>
      </c>
      <c r="M79" s="111">
        <v>1.35</v>
      </c>
      <c r="N79" s="111">
        <v>8.4375000000000006E-2</v>
      </c>
      <c r="O79" s="111">
        <v>9.8000000000000007</v>
      </c>
      <c r="P79" s="111" t="s">
        <v>314</v>
      </c>
      <c r="Q79" s="13"/>
      <c r="R79" s="74">
        <v>1</v>
      </c>
      <c r="S79" s="75">
        <f t="shared" si="16"/>
        <v>0</v>
      </c>
      <c r="T79" s="78">
        <v>4184.7</v>
      </c>
      <c r="U79" s="77">
        <f t="shared" si="12"/>
        <v>0</v>
      </c>
      <c r="V79" s="76">
        <f t="shared" si="13"/>
        <v>0</v>
      </c>
      <c r="W79" s="134">
        <f t="shared" si="14"/>
        <v>0</v>
      </c>
      <c r="Y79" s="19"/>
      <c r="Z79" s="19"/>
    </row>
    <row r="80" spans="2:26" ht="15.75" x14ac:dyDescent="0.25">
      <c r="B80" s="25">
        <f t="shared" si="15"/>
        <v>71</v>
      </c>
      <c r="C80" s="31" t="s">
        <v>132</v>
      </c>
      <c r="D80" s="33" t="s">
        <v>133</v>
      </c>
      <c r="E80" s="112">
        <v>4603763150126</v>
      </c>
      <c r="F80" s="112" t="s">
        <v>319</v>
      </c>
      <c r="G80" s="112">
        <v>120</v>
      </c>
      <c r="H80" s="112">
        <v>10</v>
      </c>
      <c r="I80" s="112">
        <v>15</v>
      </c>
      <c r="J80" s="112">
        <v>700</v>
      </c>
      <c r="K80" s="117">
        <v>0.26</v>
      </c>
      <c r="L80" s="117">
        <v>0.26</v>
      </c>
      <c r="M80" s="111">
        <v>1.45</v>
      </c>
      <c r="N80" s="111">
        <v>9.802000000000001E-2</v>
      </c>
      <c r="O80" s="111">
        <v>14.3</v>
      </c>
      <c r="P80" s="111" t="s">
        <v>314</v>
      </c>
      <c r="Q80" s="13"/>
      <c r="R80" s="74">
        <v>1</v>
      </c>
      <c r="S80" s="75">
        <f t="shared" si="16"/>
        <v>0</v>
      </c>
      <c r="T80" s="78">
        <v>5949.6</v>
      </c>
      <c r="U80" s="77">
        <f t="shared" si="12"/>
        <v>0</v>
      </c>
      <c r="V80" s="76">
        <f t="shared" si="13"/>
        <v>0</v>
      </c>
      <c r="W80" s="134">
        <f t="shared" si="14"/>
        <v>0</v>
      </c>
      <c r="Y80" s="19"/>
      <c r="Z80" s="19"/>
    </row>
    <row r="81" spans="2:26" ht="15.75" x14ac:dyDescent="0.25">
      <c r="B81" s="25">
        <f t="shared" si="15"/>
        <v>72</v>
      </c>
      <c r="C81" s="31" t="s">
        <v>134</v>
      </c>
      <c r="D81" s="33" t="s">
        <v>135</v>
      </c>
      <c r="E81" s="112">
        <v>4603727858358</v>
      </c>
      <c r="F81" s="112" t="s">
        <v>313</v>
      </c>
      <c r="G81" s="112">
        <v>50</v>
      </c>
      <c r="H81" s="112">
        <v>12</v>
      </c>
      <c r="I81" s="112">
        <v>6</v>
      </c>
      <c r="J81" s="112">
        <v>49</v>
      </c>
      <c r="K81" s="117">
        <v>0.2</v>
      </c>
      <c r="L81" s="117">
        <v>0.2</v>
      </c>
      <c r="M81" s="111">
        <v>0.95</v>
      </c>
      <c r="N81" s="111">
        <v>3.8000000000000006E-2</v>
      </c>
      <c r="O81" s="111">
        <v>2.5</v>
      </c>
      <c r="P81" s="111" t="s">
        <v>330</v>
      </c>
      <c r="Q81" s="13"/>
      <c r="R81" s="74">
        <v>1</v>
      </c>
      <c r="S81" s="75">
        <f t="shared" si="16"/>
        <v>0</v>
      </c>
      <c r="T81" s="78">
        <v>865.8</v>
      </c>
      <c r="U81" s="77">
        <f t="shared" si="12"/>
        <v>0</v>
      </c>
      <c r="V81" s="76">
        <f t="shared" si="13"/>
        <v>0</v>
      </c>
      <c r="W81" s="134">
        <f t="shared" si="14"/>
        <v>0</v>
      </c>
      <c r="Y81" s="19"/>
      <c r="Z81" s="19"/>
    </row>
    <row r="82" spans="2:26" ht="15.75" x14ac:dyDescent="0.25">
      <c r="B82" s="25">
        <f t="shared" si="15"/>
        <v>73</v>
      </c>
      <c r="C82" s="31" t="s">
        <v>136</v>
      </c>
      <c r="D82" s="33" t="s">
        <v>137</v>
      </c>
      <c r="E82" s="112">
        <v>4603727858365</v>
      </c>
      <c r="F82" s="112" t="s">
        <v>315</v>
      </c>
      <c r="G82" s="112">
        <v>70</v>
      </c>
      <c r="H82" s="112">
        <v>12</v>
      </c>
      <c r="I82" s="112">
        <v>9</v>
      </c>
      <c r="J82" s="112">
        <v>117</v>
      </c>
      <c r="K82" s="117">
        <v>0.27</v>
      </c>
      <c r="L82" s="117">
        <v>0.27</v>
      </c>
      <c r="M82" s="111">
        <v>0.85</v>
      </c>
      <c r="N82" s="111">
        <v>6.1965000000000006E-2</v>
      </c>
      <c r="O82" s="111">
        <v>5</v>
      </c>
      <c r="P82" s="111" t="s">
        <v>330</v>
      </c>
      <c r="Q82" s="13"/>
      <c r="R82" s="74">
        <v>1</v>
      </c>
      <c r="S82" s="75">
        <f t="shared" si="16"/>
        <v>0</v>
      </c>
      <c r="T82" s="78">
        <v>1631.7</v>
      </c>
      <c r="U82" s="77">
        <f t="shared" si="12"/>
        <v>0</v>
      </c>
      <c r="V82" s="76">
        <f t="shared" si="13"/>
        <v>0</v>
      </c>
      <c r="W82" s="134">
        <f t="shared" si="14"/>
        <v>0</v>
      </c>
      <c r="Y82" s="19"/>
      <c r="Z82" s="19"/>
    </row>
    <row r="83" spans="2:26" ht="15.75" x14ac:dyDescent="0.25">
      <c r="B83" s="25">
        <f t="shared" si="15"/>
        <v>74</v>
      </c>
      <c r="C83" s="31" t="s">
        <v>138</v>
      </c>
      <c r="D83" s="33" t="s">
        <v>139</v>
      </c>
      <c r="E83" s="112">
        <v>4603727858372</v>
      </c>
      <c r="F83" s="112" t="s">
        <v>322</v>
      </c>
      <c r="G83" s="112">
        <v>90</v>
      </c>
      <c r="H83" s="112">
        <v>12</v>
      </c>
      <c r="I83" s="112">
        <v>11</v>
      </c>
      <c r="J83" s="112">
        <v>203</v>
      </c>
      <c r="K83" s="117">
        <v>0.35</v>
      </c>
      <c r="L83" s="117">
        <v>0.35</v>
      </c>
      <c r="M83" s="111">
        <v>1.45</v>
      </c>
      <c r="N83" s="111">
        <v>0.17762499999999998</v>
      </c>
      <c r="O83" s="111">
        <v>8.5</v>
      </c>
      <c r="P83" s="111" t="s">
        <v>330</v>
      </c>
      <c r="Q83" s="13"/>
      <c r="R83" s="74">
        <v>1</v>
      </c>
      <c r="S83" s="75">
        <f t="shared" si="16"/>
        <v>0</v>
      </c>
      <c r="T83" s="78">
        <v>2708.4</v>
      </c>
      <c r="U83" s="77">
        <f t="shared" si="12"/>
        <v>0</v>
      </c>
      <c r="V83" s="76">
        <f t="shared" si="13"/>
        <v>0</v>
      </c>
      <c r="W83" s="134">
        <f t="shared" si="14"/>
        <v>0</v>
      </c>
      <c r="Y83" s="19"/>
      <c r="Z83" s="19"/>
    </row>
    <row r="84" spans="2:26" ht="15.75" x14ac:dyDescent="0.25">
      <c r="B84" s="25">
        <f t="shared" si="15"/>
        <v>75</v>
      </c>
      <c r="C84" s="31" t="s">
        <v>140</v>
      </c>
      <c r="D84" s="33" t="s">
        <v>141</v>
      </c>
      <c r="E84" s="112">
        <v>4603727858389</v>
      </c>
      <c r="F84" s="112" t="s">
        <v>318</v>
      </c>
      <c r="G84" s="112">
        <v>110</v>
      </c>
      <c r="H84" s="112">
        <v>12</v>
      </c>
      <c r="I84" s="112">
        <v>14</v>
      </c>
      <c r="J84" s="112">
        <v>359</v>
      </c>
      <c r="K84" s="117">
        <v>0.35</v>
      </c>
      <c r="L84" s="117">
        <v>0.35</v>
      </c>
      <c r="M84" s="111">
        <v>1.45</v>
      </c>
      <c r="N84" s="111">
        <v>0.24867499999999995</v>
      </c>
      <c r="O84" s="111">
        <v>14</v>
      </c>
      <c r="P84" s="111" t="s">
        <v>330</v>
      </c>
      <c r="Q84" s="13"/>
      <c r="R84" s="74">
        <v>1</v>
      </c>
      <c r="S84" s="75">
        <f t="shared" si="16"/>
        <v>0</v>
      </c>
      <c r="T84" s="78">
        <v>4551</v>
      </c>
      <c r="U84" s="77">
        <f t="shared" si="12"/>
        <v>0</v>
      </c>
      <c r="V84" s="76">
        <f t="shared" si="13"/>
        <v>0</v>
      </c>
      <c r="W84" s="134">
        <f t="shared" si="14"/>
        <v>0</v>
      </c>
      <c r="Y84" s="19"/>
      <c r="Z84" s="19"/>
    </row>
    <row r="85" spans="2:26" ht="15.75" x14ac:dyDescent="0.25">
      <c r="B85" s="25">
        <f t="shared" si="15"/>
        <v>76</v>
      </c>
      <c r="C85" s="31" t="s">
        <v>142</v>
      </c>
      <c r="D85" s="33" t="s">
        <v>143</v>
      </c>
      <c r="E85" s="112">
        <v>4603727858396</v>
      </c>
      <c r="F85" s="112" t="s">
        <v>313</v>
      </c>
      <c r="G85" s="112">
        <v>50</v>
      </c>
      <c r="H85" s="112">
        <v>12</v>
      </c>
      <c r="I85" s="112">
        <v>6</v>
      </c>
      <c r="J85" s="112">
        <v>49</v>
      </c>
      <c r="K85" s="117">
        <v>0.2</v>
      </c>
      <c r="L85" s="117">
        <v>0.2</v>
      </c>
      <c r="M85" s="111">
        <v>0.95</v>
      </c>
      <c r="N85" s="111">
        <v>3.8000000000000006E-2</v>
      </c>
      <c r="O85" s="111">
        <v>2.5</v>
      </c>
      <c r="P85" s="111" t="s">
        <v>330</v>
      </c>
      <c r="Q85" s="13"/>
      <c r="R85" s="74">
        <v>1</v>
      </c>
      <c r="S85" s="75">
        <f t="shared" si="16"/>
        <v>0</v>
      </c>
      <c r="T85" s="78">
        <v>865.8</v>
      </c>
      <c r="U85" s="77">
        <f t="shared" si="12"/>
        <v>0</v>
      </c>
      <c r="V85" s="76">
        <f t="shared" si="13"/>
        <v>0</v>
      </c>
      <c r="W85" s="134">
        <f t="shared" si="14"/>
        <v>0</v>
      </c>
      <c r="Y85" s="19"/>
      <c r="Z85" s="19"/>
    </row>
    <row r="86" spans="2:26" ht="15.75" x14ac:dyDescent="0.25">
      <c r="B86" s="25">
        <f t="shared" si="15"/>
        <v>77</v>
      </c>
      <c r="C86" s="31" t="s">
        <v>144</v>
      </c>
      <c r="D86" s="33" t="s">
        <v>145</v>
      </c>
      <c r="E86" s="112">
        <v>4603727858402</v>
      </c>
      <c r="F86" s="112" t="s">
        <v>315</v>
      </c>
      <c r="G86" s="112">
        <v>70</v>
      </c>
      <c r="H86" s="112">
        <v>12</v>
      </c>
      <c r="I86" s="112">
        <v>9</v>
      </c>
      <c r="J86" s="112">
        <v>117</v>
      </c>
      <c r="K86" s="117">
        <v>0.27</v>
      </c>
      <c r="L86" s="117">
        <v>0.27</v>
      </c>
      <c r="M86" s="111">
        <v>0.85</v>
      </c>
      <c r="N86" s="111">
        <v>6.1965000000000006E-2</v>
      </c>
      <c r="O86" s="111">
        <v>5</v>
      </c>
      <c r="P86" s="111" t="s">
        <v>330</v>
      </c>
      <c r="Q86" s="13"/>
      <c r="R86" s="74">
        <v>1</v>
      </c>
      <c r="S86" s="75">
        <f t="shared" si="16"/>
        <v>0</v>
      </c>
      <c r="T86" s="78">
        <v>1631.7</v>
      </c>
      <c r="U86" s="77">
        <f t="shared" si="12"/>
        <v>0</v>
      </c>
      <c r="V86" s="76">
        <f t="shared" si="13"/>
        <v>0</v>
      </c>
      <c r="W86" s="134">
        <f t="shared" si="14"/>
        <v>0</v>
      </c>
      <c r="Y86" s="19"/>
      <c r="Z86" s="19"/>
    </row>
    <row r="87" spans="2:26" ht="15.75" x14ac:dyDescent="0.25">
      <c r="B87" s="25">
        <f t="shared" si="15"/>
        <v>78</v>
      </c>
      <c r="C87" s="31" t="s">
        <v>146</v>
      </c>
      <c r="D87" s="33" t="s">
        <v>147</v>
      </c>
      <c r="E87" s="112">
        <v>4603727858419</v>
      </c>
      <c r="F87" s="112" t="s">
        <v>322</v>
      </c>
      <c r="G87" s="112">
        <v>90</v>
      </c>
      <c r="H87" s="112">
        <v>12</v>
      </c>
      <c r="I87" s="112">
        <v>11</v>
      </c>
      <c r="J87" s="112">
        <v>203</v>
      </c>
      <c r="K87" s="117">
        <v>0.35</v>
      </c>
      <c r="L87" s="117">
        <v>0.35</v>
      </c>
      <c r="M87" s="111">
        <v>1.45</v>
      </c>
      <c r="N87" s="111">
        <v>0.17762499999999998</v>
      </c>
      <c r="O87" s="111">
        <v>8.5</v>
      </c>
      <c r="P87" s="111" t="s">
        <v>330</v>
      </c>
      <c r="Q87" s="13"/>
      <c r="R87" s="74">
        <v>1</v>
      </c>
      <c r="S87" s="75">
        <f t="shared" si="16"/>
        <v>0</v>
      </c>
      <c r="T87" s="78">
        <v>2708.4</v>
      </c>
      <c r="U87" s="77">
        <f t="shared" si="12"/>
        <v>0</v>
      </c>
      <c r="V87" s="76">
        <f t="shared" si="13"/>
        <v>0</v>
      </c>
      <c r="W87" s="134">
        <f t="shared" si="14"/>
        <v>0</v>
      </c>
      <c r="Y87" s="19"/>
      <c r="Z87" s="19"/>
    </row>
    <row r="88" spans="2:26" ht="15.75" x14ac:dyDescent="0.25">
      <c r="B88" s="25">
        <f t="shared" si="15"/>
        <v>79</v>
      </c>
      <c r="C88" s="31" t="s">
        <v>148</v>
      </c>
      <c r="D88" s="33" t="s">
        <v>149</v>
      </c>
      <c r="E88" s="112">
        <v>4603727858426</v>
      </c>
      <c r="F88" s="112" t="s">
        <v>318</v>
      </c>
      <c r="G88" s="112">
        <v>110</v>
      </c>
      <c r="H88" s="112">
        <v>12</v>
      </c>
      <c r="I88" s="112">
        <v>14</v>
      </c>
      <c r="J88" s="112">
        <v>359</v>
      </c>
      <c r="K88" s="117">
        <v>0.35</v>
      </c>
      <c r="L88" s="117">
        <v>0.35</v>
      </c>
      <c r="M88" s="111">
        <v>1.45</v>
      </c>
      <c r="N88" s="111">
        <v>0.24867499999999995</v>
      </c>
      <c r="O88" s="111">
        <v>14</v>
      </c>
      <c r="P88" s="111" t="s">
        <v>330</v>
      </c>
      <c r="Q88" s="13"/>
      <c r="R88" s="74">
        <v>1</v>
      </c>
      <c r="S88" s="75">
        <f t="shared" si="16"/>
        <v>0</v>
      </c>
      <c r="T88" s="78">
        <v>4551</v>
      </c>
      <c r="U88" s="77">
        <f t="shared" si="12"/>
        <v>0</v>
      </c>
      <c r="V88" s="76">
        <f t="shared" si="13"/>
        <v>0</v>
      </c>
      <c r="W88" s="134">
        <f t="shared" si="14"/>
        <v>0</v>
      </c>
      <c r="Y88" s="19"/>
      <c r="Z88" s="19"/>
    </row>
    <row r="89" spans="2:26" ht="15.75" x14ac:dyDescent="0.25">
      <c r="B89" s="25">
        <f t="shared" si="15"/>
        <v>80</v>
      </c>
      <c r="C89" s="31" t="s">
        <v>150</v>
      </c>
      <c r="D89" s="33" t="s">
        <v>151</v>
      </c>
      <c r="E89" s="112">
        <v>4603727858471</v>
      </c>
      <c r="F89" s="112" t="s">
        <v>321</v>
      </c>
      <c r="G89" s="112">
        <v>70</v>
      </c>
      <c r="H89" s="112">
        <v>3</v>
      </c>
      <c r="I89" s="112">
        <v>15</v>
      </c>
      <c r="J89" s="112">
        <v>264</v>
      </c>
      <c r="K89" s="117">
        <v>0.22</v>
      </c>
      <c r="L89" s="117">
        <v>0.22</v>
      </c>
      <c r="M89" s="111">
        <v>1.1499999999999999</v>
      </c>
      <c r="N89" s="111">
        <v>5.5659999999999994E-2</v>
      </c>
      <c r="O89" s="111">
        <v>5.5</v>
      </c>
      <c r="P89" s="111" t="s">
        <v>331</v>
      </c>
      <c r="Q89" s="13"/>
      <c r="R89" s="74">
        <v>1</v>
      </c>
      <c r="S89" s="75">
        <f t="shared" si="16"/>
        <v>0</v>
      </c>
      <c r="T89" s="78">
        <v>4617.6000000000004</v>
      </c>
      <c r="U89" s="77">
        <f t="shared" si="12"/>
        <v>0</v>
      </c>
      <c r="V89" s="76">
        <f t="shared" si="13"/>
        <v>0</v>
      </c>
      <c r="W89" s="134">
        <f t="shared" si="14"/>
        <v>0</v>
      </c>
      <c r="Y89" s="19"/>
      <c r="Z89" s="19"/>
    </row>
    <row r="90" spans="2:26" ht="15.75" x14ac:dyDescent="0.25">
      <c r="B90" s="25">
        <f t="shared" si="15"/>
        <v>81</v>
      </c>
      <c r="C90" s="31" t="s">
        <v>152</v>
      </c>
      <c r="D90" s="33" t="s">
        <v>153</v>
      </c>
      <c r="E90" s="112">
        <v>4603727858488</v>
      </c>
      <c r="F90" s="112" t="s">
        <v>322</v>
      </c>
      <c r="G90" s="112">
        <v>90</v>
      </c>
      <c r="H90" s="112">
        <v>3</v>
      </c>
      <c r="I90" s="112">
        <v>18</v>
      </c>
      <c r="J90" s="112">
        <v>435</v>
      </c>
      <c r="K90" s="117">
        <v>0.25</v>
      </c>
      <c r="L90" s="117">
        <v>0.25</v>
      </c>
      <c r="M90" s="111">
        <v>1.35</v>
      </c>
      <c r="N90" s="111">
        <v>8.4375000000000006E-2</v>
      </c>
      <c r="O90" s="111">
        <v>8.5</v>
      </c>
      <c r="P90" s="111" t="s">
        <v>331</v>
      </c>
      <c r="Q90" s="13"/>
      <c r="R90" s="74">
        <v>1</v>
      </c>
      <c r="S90" s="75">
        <f t="shared" si="16"/>
        <v>0</v>
      </c>
      <c r="T90" s="78">
        <v>6926.4</v>
      </c>
      <c r="U90" s="77">
        <f t="shared" si="12"/>
        <v>0</v>
      </c>
      <c r="V90" s="76">
        <f t="shared" si="13"/>
        <v>0</v>
      </c>
      <c r="W90" s="134">
        <f t="shared" si="14"/>
        <v>0</v>
      </c>
      <c r="Y90" s="19"/>
      <c r="Z90" s="19"/>
    </row>
    <row r="91" spans="2:26" ht="15.75" x14ac:dyDescent="0.25">
      <c r="B91" s="25">
        <f t="shared" si="15"/>
        <v>82</v>
      </c>
      <c r="C91" s="31" t="s">
        <v>154</v>
      </c>
      <c r="D91" s="33" t="s">
        <v>155</v>
      </c>
      <c r="E91" s="112">
        <v>4603727858495</v>
      </c>
      <c r="F91" s="112" t="s">
        <v>318</v>
      </c>
      <c r="G91" s="112">
        <v>110</v>
      </c>
      <c r="H91" s="112">
        <v>3</v>
      </c>
      <c r="I91" s="112">
        <v>21</v>
      </c>
      <c r="J91" s="112">
        <v>634</v>
      </c>
      <c r="K91" s="117">
        <v>0.26</v>
      </c>
      <c r="L91" s="117">
        <v>0.26</v>
      </c>
      <c r="M91" s="111">
        <v>1.45</v>
      </c>
      <c r="N91" s="111">
        <v>9.802000000000001E-2</v>
      </c>
      <c r="O91" s="111">
        <v>12</v>
      </c>
      <c r="P91" s="111" t="s">
        <v>331</v>
      </c>
      <c r="Q91" s="13"/>
      <c r="R91" s="74">
        <v>1</v>
      </c>
      <c r="S91" s="75">
        <f t="shared" si="16"/>
        <v>0</v>
      </c>
      <c r="T91" s="78">
        <v>9235.2000000000007</v>
      </c>
      <c r="U91" s="77">
        <f t="shared" si="12"/>
        <v>0</v>
      </c>
      <c r="V91" s="76">
        <f t="shared" si="13"/>
        <v>0</v>
      </c>
      <c r="W91" s="134">
        <f t="shared" si="14"/>
        <v>0</v>
      </c>
      <c r="Y91" s="19"/>
      <c r="Z91" s="19"/>
    </row>
    <row r="92" spans="2:26" ht="15.75" x14ac:dyDescent="0.25">
      <c r="B92" s="25">
        <f t="shared" si="15"/>
        <v>83</v>
      </c>
      <c r="C92" s="31" t="s">
        <v>156</v>
      </c>
      <c r="D92" s="33" t="s">
        <v>157</v>
      </c>
      <c r="E92" s="112">
        <v>4603727858501</v>
      </c>
      <c r="F92" s="112" t="s">
        <v>319</v>
      </c>
      <c r="G92" s="112">
        <v>120</v>
      </c>
      <c r="H92" s="112">
        <v>3</v>
      </c>
      <c r="I92" s="112">
        <v>23</v>
      </c>
      <c r="J92" s="112">
        <v>734</v>
      </c>
      <c r="K92" s="117">
        <v>0.33</v>
      </c>
      <c r="L92" s="117">
        <v>0.33</v>
      </c>
      <c r="M92" s="111">
        <v>1.4</v>
      </c>
      <c r="N92" s="111">
        <v>0.15246000000000001</v>
      </c>
      <c r="O92" s="111">
        <v>15</v>
      </c>
      <c r="P92" s="111" t="s">
        <v>331</v>
      </c>
      <c r="Q92" s="13"/>
      <c r="R92" s="74">
        <v>1</v>
      </c>
      <c r="S92" s="75">
        <f t="shared" si="16"/>
        <v>0</v>
      </c>
      <c r="T92" s="78">
        <v>14430</v>
      </c>
      <c r="U92" s="77">
        <f t="shared" si="12"/>
        <v>0</v>
      </c>
      <c r="V92" s="76">
        <f t="shared" si="13"/>
        <v>0</v>
      </c>
      <c r="W92" s="134">
        <f t="shared" si="14"/>
        <v>0</v>
      </c>
      <c r="Y92" s="19"/>
      <c r="Z92" s="19"/>
    </row>
    <row r="93" spans="2:26" ht="15.75" x14ac:dyDescent="0.25">
      <c r="B93" s="25">
        <f t="shared" si="15"/>
        <v>84</v>
      </c>
      <c r="C93" s="31" t="s">
        <v>158</v>
      </c>
      <c r="D93" s="33" t="s">
        <v>159</v>
      </c>
      <c r="E93" s="112"/>
      <c r="F93" s="112" t="s">
        <v>329</v>
      </c>
      <c r="G93" s="112">
        <v>130</v>
      </c>
      <c r="H93" s="112">
        <v>3</v>
      </c>
      <c r="I93" s="112">
        <v>25</v>
      </c>
      <c r="J93" s="112">
        <v>895</v>
      </c>
      <c r="K93" s="117">
        <v>0.33</v>
      </c>
      <c r="L93" s="117">
        <v>0.33</v>
      </c>
      <c r="M93" s="111">
        <v>1.4</v>
      </c>
      <c r="N93" s="111">
        <v>0.15246000000000001</v>
      </c>
      <c r="O93" s="111">
        <v>27</v>
      </c>
      <c r="P93" s="111" t="s">
        <v>331</v>
      </c>
      <c r="Q93" s="13"/>
      <c r="R93" s="74">
        <v>1</v>
      </c>
      <c r="S93" s="75">
        <f t="shared" si="16"/>
        <v>0</v>
      </c>
      <c r="T93" s="78">
        <v>20202</v>
      </c>
      <c r="U93" s="77">
        <f t="shared" si="12"/>
        <v>0</v>
      </c>
      <c r="V93" s="76">
        <f t="shared" si="13"/>
        <v>0</v>
      </c>
      <c r="W93" s="134">
        <f t="shared" si="14"/>
        <v>0</v>
      </c>
      <c r="Y93" s="19"/>
      <c r="Z93" s="19"/>
    </row>
    <row r="94" spans="2:26" ht="15.75" x14ac:dyDescent="0.25">
      <c r="B94" s="25">
        <f t="shared" si="15"/>
        <v>85</v>
      </c>
      <c r="C94" s="31" t="s">
        <v>160</v>
      </c>
      <c r="D94" s="33" t="s">
        <v>161</v>
      </c>
      <c r="E94" s="112"/>
      <c r="F94" s="112" t="s">
        <v>323</v>
      </c>
      <c r="G94" s="112">
        <v>150</v>
      </c>
      <c r="H94" s="112">
        <v>3</v>
      </c>
      <c r="I94" s="112">
        <v>27</v>
      </c>
      <c r="J94" s="112">
        <v>1050</v>
      </c>
      <c r="K94" s="117">
        <v>0.33</v>
      </c>
      <c r="L94" s="117">
        <v>0.33</v>
      </c>
      <c r="M94" s="111">
        <v>1.4</v>
      </c>
      <c r="N94" s="111">
        <v>0.30492000000000002</v>
      </c>
      <c r="O94" s="111">
        <v>30</v>
      </c>
      <c r="P94" s="111" t="s">
        <v>331</v>
      </c>
      <c r="Q94" s="13"/>
      <c r="R94" s="74">
        <v>1</v>
      </c>
      <c r="S94" s="75">
        <f t="shared" si="16"/>
        <v>0</v>
      </c>
      <c r="T94" s="78">
        <v>25974</v>
      </c>
      <c r="U94" s="77">
        <f t="shared" si="12"/>
        <v>0</v>
      </c>
      <c r="V94" s="76">
        <f t="shared" si="13"/>
        <v>0</v>
      </c>
      <c r="W94" s="134">
        <f t="shared" si="14"/>
        <v>0</v>
      </c>
      <c r="Y94" s="19"/>
      <c r="Z94" s="19"/>
    </row>
    <row r="95" spans="2:26" ht="15.75" x14ac:dyDescent="0.25">
      <c r="B95" s="25">
        <f t="shared" si="15"/>
        <v>86</v>
      </c>
      <c r="C95" s="31" t="s">
        <v>162</v>
      </c>
      <c r="D95" s="33" t="s">
        <v>163</v>
      </c>
      <c r="E95" s="112">
        <v>4603727858778</v>
      </c>
      <c r="F95" s="112" t="s">
        <v>321</v>
      </c>
      <c r="G95" s="112">
        <v>70</v>
      </c>
      <c r="H95" s="112">
        <v>5</v>
      </c>
      <c r="I95" s="112">
        <v>15</v>
      </c>
      <c r="J95" s="112">
        <v>264</v>
      </c>
      <c r="K95" s="117">
        <v>0.22</v>
      </c>
      <c r="L95" s="117">
        <v>0.22</v>
      </c>
      <c r="M95" s="111">
        <v>1.1499999999999999</v>
      </c>
      <c r="N95" s="111">
        <v>5.5659999999999994E-2</v>
      </c>
      <c r="O95" s="111">
        <v>5.5</v>
      </c>
      <c r="P95" s="111" t="s">
        <v>331</v>
      </c>
      <c r="Q95" s="13"/>
      <c r="R95" s="74">
        <v>1</v>
      </c>
      <c r="S95" s="75">
        <f t="shared" si="16"/>
        <v>0</v>
      </c>
      <c r="T95" s="78">
        <v>4617.6000000000004</v>
      </c>
      <c r="U95" s="77">
        <f t="shared" si="12"/>
        <v>0</v>
      </c>
      <c r="V95" s="76">
        <f t="shared" si="13"/>
        <v>0</v>
      </c>
      <c r="W95" s="134">
        <f t="shared" si="14"/>
        <v>0</v>
      </c>
      <c r="Y95" s="19"/>
      <c r="Z95" s="19"/>
    </row>
    <row r="96" spans="2:26" ht="15.75" x14ac:dyDescent="0.25">
      <c r="B96" s="25">
        <f t="shared" si="15"/>
        <v>87</v>
      </c>
      <c r="C96" s="31" t="s">
        <v>164</v>
      </c>
      <c r="D96" s="33" t="s">
        <v>165</v>
      </c>
      <c r="E96" s="112">
        <v>4603727858785</v>
      </c>
      <c r="F96" s="112" t="s">
        <v>322</v>
      </c>
      <c r="G96" s="112">
        <v>90</v>
      </c>
      <c r="H96" s="112">
        <v>5</v>
      </c>
      <c r="I96" s="112">
        <v>18</v>
      </c>
      <c r="J96" s="112">
        <v>435</v>
      </c>
      <c r="K96" s="117">
        <v>0.25</v>
      </c>
      <c r="L96" s="117">
        <v>0.25</v>
      </c>
      <c r="M96" s="111">
        <v>1.35</v>
      </c>
      <c r="N96" s="111">
        <v>8.4375000000000006E-2</v>
      </c>
      <c r="O96" s="111">
        <v>8.5</v>
      </c>
      <c r="P96" s="111" t="s">
        <v>331</v>
      </c>
      <c r="Q96" s="13"/>
      <c r="R96" s="74">
        <v>1</v>
      </c>
      <c r="S96" s="75">
        <f t="shared" si="16"/>
        <v>0</v>
      </c>
      <c r="T96" s="78">
        <v>6926.4</v>
      </c>
      <c r="U96" s="77">
        <f t="shared" si="12"/>
        <v>0</v>
      </c>
      <c r="V96" s="76">
        <f t="shared" si="13"/>
        <v>0</v>
      </c>
      <c r="W96" s="134">
        <f t="shared" si="14"/>
        <v>0</v>
      </c>
      <c r="Y96" s="19"/>
      <c r="Z96" s="19"/>
    </row>
    <row r="97" spans="2:26" ht="15.75" x14ac:dyDescent="0.25">
      <c r="B97" s="25">
        <f t="shared" si="15"/>
        <v>88</v>
      </c>
      <c r="C97" s="31" t="s">
        <v>166</v>
      </c>
      <c r="D97" s="33" t="s">
        <v>167</v>
      </c>
      <c r="E97" s="112">
        <v>4603727858518</v>
      </c>
      <c r="F97" s="112" t="s">
        <v>318</v>
      </c>
      <c r="G97" s="112">
        <v>110</v>
      </c>
      <c r="H97" s="112">
        <v>5</v>
      </c>
      <c r="I97" s="112">
        <v>21</v>
      </c>
      <c r="J97" s="112">
        <v>634</v>
      </c>
      <c r="K97" s="117">
        <v>0.26</v>
      </c>
      <c r="L97" s="117">
        <v>0.26</v>
      </c>
      <c r="M97" s="111">
        <v>1.45</v>
      </c>
      <c r="N97" s="111">
        <v>9.802000000000001E-2</v>
      </c>
      <c r="O97" s="111">
        <v>12</v>
      </c>
      <c r="P97" s="111" t="s">
        <v>331</v>
      </c>
      <c r="Q97" s="13"/>
      <c r="R97" s="74">
        <v>1</v>
      </c>
      <c r="S97" s="75">
        <f t="shared" si="16"/>
        <v>0</v>
      </c>
      <c r="T97" s="78">
        <v>9235.2000000000007</v>
      </c>
      <c r="U97" s="77">
        <f t="shared" si="12"/>
        <v>0</v>
      </c>
      <c r="V97" s="76">
        <f t="shared" si="13"/>
        <v>0</v>
      </c>
      <c r="W97" s="134">
        <f t="shared" si="14"/>
        <v>0</v>
      </c>
      <c r="Y97" s="19"/>
      <c r="Z97" s="19"/>
    </row>
    <row r="98" spans="2:26" ht="15.75" x14ac:dyDescent="0.25">
      <c r="B98" s="25">
        <f t="shared" si="15"/>
        <v>89</v>
      </c>
      <c r="C98" s="31" t="s">
        <v>168</v>
      </c>
      <c r="D98" s="33" t="s">
        <v>169</v>
      </c>
      <c r="E98" s="112">
        <v>4603727858525</v>
      </c>
      <c r="F98" s="112" t="s">
        <v>319</v>
      </c>
      <c r="G98" s="112">
        <v>120</v>
      </c>
      <c r="H98" s="112">
        <v>5</v>
      </c>
      <c r="I98" s="112">
        <v>23</v>
      </c>
      <c r="J98" s="112">
        <v>734</v>
      </c>
      <c r="K98" s="117">
        <v>0.33</v>
      </c>
      <c r="L98" s="117">
        <v>0.33</v>
      </c>
      <c r="M98" s="111">
        <v>1.4</v>
      </c>
      <c r="N98" s="111">
        <v>0.15246000000000001</v>
      </c>
      <c r="O98" s="111">
        <v>15</v>
      </c>
      <c r="P98" s="111" t="s">
        <v>331</v>
      </c>
      <c r="Q98" s="13"/>
      <c r="R98" s="74">
        <v>1</v>
      </c>
      <c r="S98" s="75">
        <f t="shared" si="16"/>
        <v>0</v>
      </c>
      <c r="T98" s="78">
        <v>15007.2</v>
      </c>
      <c r="U98" s="77">
        <f t="shared" si="12"/>
        <v>0</v>
      </c>
      <c r="V98" s="76">
        <f t="shared" si="13"/>
        <v>0</v>
      </c>
      <c r="W98" s="134">
        <f t="shared" si="14"/>
        <v>0</v>
      </c>
      <c r="Y98" s="19"/>
      <c r="Z98" s="19"/>
    </row>
    <row r="99" spans="2:26" ht="15.75" x14ac:dyDescent="0.25">
      <c r="B99" s="25">
        <f t="shared" si="15"/>
        <v>90</v>
      </c>
      <c r="C99" s="31" t="s">
        <v>170</v>
      </c>
      <c r="D99" s="33" t="s">
        <v>171</v>
      </c>
      <c r="E99" s="112">
        <v>4603727858532</v>
      </c>
      <c r="F99" s="112" t="s">
        <v>323</v>
      </c>
      <c r="G99" s="112">
        <v>150</v>
      </c>
      <c r="H99" s="112">
        <v>5</v>
      </c>
      <c r="I99" s="112">
        <v>27</v>
      </c>
      <c r="J99" s="112">
        <v>1050</v>
      </c>
      <c r="K99" s="117">
        <v>0.33</v>
      </c>
      <c r="L99" s="117">
        <v>0.33</v>
      </c>
      <c r="M99" s="111">
        <v>1.4</v>
      </c>
      <c r="N99" s="111">
        <v>0.30492000000000002</v>
      </c>
      <c r="O99" s="111">
        <v>30</v>
      </c>
      <c r="P99" s="111" t="s">
        <v>331</v>
      </c>
      <c r="Q99" s="13"/>
      <c r="R99" s="74">
        <v>1</v>
      </c>
      <c r="S99" s="75">
        <f t="shared" si="16"/>
        <v>0</v>
      </c>
      <c r="T99" s="78">
        <v>0</v>
      </c>
      <c r="U99" s="77">
        <f t="shared" si="12"/>
        <v>0</v>
      </c>
      <c r="V99" s="76">
        <f t="shared" si="13"/>
        <v>0</v>
      </c>
      <c r="W99" s="134">
        <f t="shared" si="14"/>
        <v>0</v>
      </c>
      <c r="Y99" s="19"/>
      <c r="Z99" s="19"/>
    </row>
    <row r="100" spans="2:26" ht="15.75" x14ac:dyDescent="0.25">
      <c r="B100" s="25">
        <f t="shared" si="15"/>
        <v>91</v>
      </c>
      <c r="C100" s="31" t="s">
        <v>172</v>
      </c>
      <c r="D100" s="33" t="s">
        <v>173</v>
      </c>
      <c r="E100" s="113"/>
      <c r="F100" s="113" t="s">
        <v>322</v>
      </c>
      <c r="G100" s="113">
        <v>90</v>
      </c>
      <c r="H100" s="113">
        <v>4</v>
      </c>
      <c r="I100" s="113">
        <v>18</v>
      </c>
      <c r="J100" s="113">
        <v>435</v>
      </c>
      <c r="K100" s="115">
        <v>0.2286</v>
      </c>
      <c r="L100" s="115">
        <v>0.29210000000000003</v>
      </c>
      <c r="M100" s="111">
        <v>1.1176000000000001</v>
      </c>
      <c r="N100" s="111">
        <v>7.4626689456000025E-2</v>
      </c>
      <c r="O100" s="114">
        <v>5.5970017092000006</v>
      </c>
      <c r="P100" s="111" t="s">
        <v>331</v>
      </c>
      <c r="Q100" s="13"/>
      <c r="R100" s="74">
        <v>1</v>
      </c>
      <c r="S100" s="75">
        <f t="shared" si="16"/>
        <v>0</v>
      </c>
      <c r="T100" s="78">
        <v>7215</v>
      </c>
      <c r="U100" s="77">
        <f t="shared" ref="U100:U104" si="17">T100*Q100</f>
        <v>0</v>
      </c>
      <c r="V100" s="76">
        <f t="shared" si="13"/>
        <v>0</v>
      </c>
      <c r="W100" s="134">
        <f t="shared" si="14"/>
        <v>0</v>
      </c>
      <c r="Y100" s="19"/>
      <c r="Z100" s="19"/>
    </row>
    <row r="101" spans="2:26" ht="15.75" customHeight="1" x14ac:dyDescent="0.25">
      <c r="B101" s="25">
        <f t="shared" si="15"/>
        <v>92</v>
      </c>
      <c r="C101" s="31" t="s">
        <v>174</v>
      </c>
      <c r="D101" s="33" t="s">
        <v>175</v>
      </c>
      <c r="E101" s="113"/>
      <c r="F101" s="113" t="s">
        <v>327</v>
      </c>
      <c r="G101" s="113">
        <v>100</v>
      </c>
      <c r="H101" s="113">
        <v>4</v>
      </c>
      <c r="I101" s="113">
        <v>21</v>
      </c>
      <c r="J101" s="113">
        <v>634</v>
      </c>
      <c r="K101" s="115">
        <v>0.30480000000000002</v>
      </c>
      <c r="L101" s="115">
        <v>0.33020000000000005</v>
      </c>
      <c r="M101" s="111">
        <v>1.1811</v>
      </c>
      <c r="N101" s="111">
        <v>0.11887176225600003</v>
      </c>
      <c r="O101" s="114">
        <v>6.1813316373120006</v>
      </c>
      <c r="P101" s="111" t="s">
        <v>331</v>
      </c>
      <c r="Q101" s="13"/>
      <c r="R101" s="74">
        <v>1</v>
      </c>
      <c r="S101" s="75">
        <f t="shared" si="16"/>
        <v>0</v>
      </c>
      <c r="T101" s="78">
        <v>9657</v>
      </c>
      <c r="U101" s="77">
        <f t="shared" si="17"/>
        <v>0</v>
      </c>
      <c r="V101" s="76">
        <f t="shared" si="13"/>
        <v>0</v>
      </c>
      <c r="W101" s="134">
        <f t="shared" si="14"/>
        <v>0</v>
      </c>
      <c r="Y101" s="19"/>
      <c r="Z101" s="19"/>
    </row>
    <row r="102" spans="2:26" ht="15.75" customHeight="1" x14ac:dyDescent="0.25">
      <c r="B102" s="25">
        <f t="shared" si="15"/>
        <v>93</v>
      </c>
      <c r="C102" s="31" t="s">
        <v>180</v>
      </c>
      <c r="D102" s="33" t="s">
        <v>176</v>
      </c>
      <c r="E102" s="32">
        <v>4603727858563</v>
      </c>
      <c r="F102" s="112" t="s">
        <v>329</v>
      </c>
      <c r="G102" s="112">
        <v>20</v>
      </c>
      <c r="H102" s="112">
        <v>20</v>
      </c>
      <c r="I102" s="112">
        <v>1</v>
      </c>
      <c r="J102" s="112">
        <v>195</v>
      </c>
      <c r="K102" s="117">
        <v>0.38100000000000001</v>
      </c>
      <c r="L102" s="117">
        <v>0.33020000000000005</v>
      </c>
      <c r="M102" s="111">
        <v>0.71120000000000005</v>
      </c>
      <c r="N102" s="111">
        <v>8.9473369440000006E-2</v>
      </c>
      <c r="O102" s="111">
        <v>1.4187920011200001</v>
      </c>
      <c r="P102" s="111" t="s">
        <v>314</v>
      </c>
      <c r="Q102" s="13"/>
      <c r="R102" s="74">
        <v>7</v>
      </c>
      <c r="S102" s="75">
        <f t="shared" si="16"/>
        <v>0</v>
      </c>
      <c r="T102" s="78">
        <v>377.4</v>
      </c>
      <c r="U102" s="77">
        <f t="shared" si="17"/>
        <v>0</v>
      </c>
      <c r="V102" s="76">
        <f t="shared" si="13"/>
        <v>0</v>
      </c>
      <c r="W102" s="134">
        <f t="shared" si="14"/>
        <v>0</v>
      </c>
      <c r="Y102" s="19"/>
      <c r="Z102" s="19"/>
    </row>
    <row r="103" spans="2:26" ht="15.75" customHeight="1" x14ac:dyDescent="0.25">
      <c r="B103" s="25">
        <f t="shared" si="15"/>
        <v>94</v>
      </c>
      <c r="C103" s="31" t="s">
        <v>181</v>
      </c>
      <c r="D103" s="33" t="s">
        <v>177</v>
      </c>
      <c r="E103" s="32">
        <v>4603727858570</v>
      </c>
      <c r="F103" s="112" t="s">
        <v>329</v>
      </c>
      <c r="G103" s="112">
        <v>26</v>
      </c>
      <c r="H103" s="112">
        <v>26</v>
      </c>
      <c r="I103" s="112">
        <v>1</v>
      </c>
      <c r="J103" s="112">
        <v>195</v>
      </c>
      <c r="K103" s="117">
        <v>0.40639999999999998</v>
      </c>
      <c r="L103" s="117">
        <v>0.33020000000000005</v>
      </c>
      <c r="M103" s="111">
        <v>0.71120000000000005</v>
      </c>
      <c r="N103" s="111">
        <v>9.5438260736000022E-2</v>
      </c>
      <c r="O103" s="111">
        <v>1.6633525442560002</v>
      </c>
      <c r="P103" s="111" t="s">
        <v>314</v>
      </c>
      <c r="Q103" s="13"/>
      <c r="R103" s="74">
        <v>7</v>
      </c>
      <c r="S103" s="75">
        <f t="shared" si="16"/>
        <v>0</v>
      </c>
      <c r="T103" s="78">
        <v>410.7</v>
      </c>
      <c r="U103" s="77">
        <f t="shared" si="17"/>
        <v>0</v>
      </c>
      <c r="V103" s="76">
        <f t="shared" si="13"/>
        <v>0</v>
      </c>
      <c r="W103" s="134">
        <f t="shared" si="14"/>
        <v>0</v>
      </c>
      <c r="Y103" s="19"/>
      <c r="Z103" s="19"/>
    </row>
    <row r="104" spans="2:26" ht="17.100000000000001" customHeight="1" thickBot="1" x14ac:dyDescent="0.3">
      <c r="B104" s="25">
        <f t="shared" si="15"/>
        <v>95</v>
      </c>
      <c r="C104" s="36" t="s">
        <v>182</v>
      </c>
      <c r="D104" s="37" t="s">
        <v>178</v>
      </c>
      <c r="E104" s="32">
        <v>4603727858594</v>
      </c>
      <c r="F104" s="127" t="s">
        <v>329</v>
      </c>
      <c r="G104" s="127">
        <v>26</v>
      </c>
      <c r="H104" s="127">
        <v>26</v>
      </c>
      <c r="I104" s="127">
        <v>1</v>
      </c>
      <c r="J104" s="127">
        <v>195</v>
      </c>
      <c r="K104" s="129">
        <v>0.40639999999999998</v>
      </c>
      <c r="L104" s="129">
        <v>0.33020000000000005</v>
      </c>
      <c r="M104" s="130">
        <v>0.71120000000000005</v>
      </c>
      <c r="N104" s="128">
        <v>9.5438260736000022E-2</v>
      </c>
      <c r="O104" s="128">
        <v>1.2134293150720001</v>
      </c>
      <c r="P104" s="128" t="s">
        <v>314</v>
      </c>
      <c r="Q104" s="14"/>
      <c r="R104" s="79">
        <v>7</v>
      </c>
      <c r="S104" s="80">
        <f t="shared" si="16"/>
        <v>0</v>
      </c>
      <c r="T104" s="81">
        <v>843.6</v>
      </c>
      <c r="U104" s="77">
        <f t="shared" si="17"/>
        <v>0</v>
      </c>
      <c r="V104" s="76">
        <f t="shared" si="13"/>
        <v>0</v>
      </c>
      <c r="W104" s="134">
        <f t="shared" si="14"/>
        <v>0</v>
      </c>
      <c r="Y104" s="19"/>
      <c r="Z104" s="19"/>
    </row>
    <row r="105" spans="2:26" ht="16.5" thickBot="1" x14ac:dyDescent="0.3">
      <c r="B105" s="39"/>
      <c r="C105" s="40"/>
      <c r="D105" s="41" t="s">
        <v>271</v>
      </c>
      <c r="E105" s="41" t="s">
        <v>332</v>
      </c>
      <c r="F105" s="41"/>
      <c r="G105" s="41" t="s">
        <v>333</v>
      </c>
      <c r="H105" s="41" t="s">
        <v>334</v>
      </c>
      <c r="I105" s="41" t="s">
        <v>304</v>
      </c>
      <c r="J105" s="41" t="s">
        <v>335</v>
      </c>
      <c r="K105" s="141" t="s">
        <v>336</v>
      </c>
      <c r="L105" s="141" t="s">
        <v>311</v>
      </c>
      <c r="M105" s="142" t="s">
        <v>312</v>
      </c>
      <c r="N105" s="142" t="s">
        <v>337</v>
      </c>
      <c r="O105" s="143" t="s">
        <v>335</v>
      </c>
      <c r="P105" s="40"/>
      <c r="Q105" s="15"/>
      <c r="R105" s="40"/>
      <c r="S105" s="83"/>
      <c r="T105" s="120">
        <v>0</v>
      </c>
      <c r="U105" s="132"/>
      <c r="V105" s="132"/>
      <c r="W105" s="133"/>
      <c r="Y105" s="19"/>
      <c r="Z105" s="19"/>
    </row>
    <row r="106" spans="2:26" ht="15.75" x14ac:dyDescent="0.25">
      <c r="B106" s="135"/>
      <c r="C106" s="136"/>
      <c r="D106" s="137"/>
      <c r="E106" s="137"/>
      <c r="F106" s="137"/>
      <c r="G106" s="286" t="s">
        <v>338</v>
      </c>
      <c r="H106" s="287"/>
      <c r="I106" s="287"/>
      <c r="J106" s="288"/>
      <c r="K106" s="283" t="s">
        <v>307</v>
      </c>
      <c r="L106" s="284"/>
      <c r="M106" s="284"/>
      <c r="N106" s="284"/>
      <c r="O106" s="285"/>
      <c r="P106" s="136"/>
      <c r="Q106" s="138"/>
      <c r="R106" s="136"/>
      <c r="S106" s="139"/>
      <c r="T106" s="160">
        <v>0</v>
      </c>
      <c r="U106" s="136"/>
      <c r="V106" s="136"/>
      <c r="W106" s="140"/>
      <c r="Y106" s="19"/>
      <c r="Z106" s="19"/>
    </row>
    <row r="107" spans="2:26" ht="15.75" customHeight="1" x14ac:dyDescent="0.25">
      <c r="B107" s="42">
        <v>1</v>
      </c>
      <c r="C107" s="43" t="s">
        <v>183</v>
      </c>
      <c r="D107" s="44" t="s">
        <v>184</v>
      </c>
      <c r="E107" s="23">
        <v>4603727858839</v>
      </c>
      <c r="F107" s="45"/>
      <c r="G107" s="45">
        <v>430</v>
      </c>
      <c r="H107" s="45">
        <v>370</v>
      </c>
      <c r="I107" s="45">
        <v>70</v>
      </c>
      <c r="J107" s="48">
        <v>0.35</v>
      </c>
      <c r="K107" s="48">
        <v>0.44</v>
      </c>
      <c r="L107" s="48">
        <v>0.4</v>
      </c>
      <c r="M107" s="48">
        <v>0.39</v>
      </c>
      <c r="N107" s="48">
        <v>6.8640000000000007E-2</v>
      </c>
      <c r="O107" s="48">
        <v>9</v>
      </c>
      <c r="P107" s="48" t="s">
        <v>341</v>
      </c>
      <c r="Q107" s="16"/>
      <c r="R107" s="85">
        <v>25</v>
      </c>
      <c r="S107" s="86">
        <f t="shared" si="16"/>
        <v>0</v>
      </c>
      <c r="T107" s="87">
        <v>51.06</v>
      </c>
      <c r="U107" s="77">
        <f t="shared" ref="U107:U126" si="18">T107*Q107</f>
        <v>0</v>
      </c>
      <c r="V107" s="76">
        <f t="shared" ref="V107:V126" si="19">S107*N107</f>
        <v>0</v>
      </c>
      <c r="W107" s="134">
        <f t="shared" ref="W107:W126" si="20">S107*O107</f>
        <v>0</v>
      </c>
      <c r="Y107" s="19"/>
      <c r="Z107" s="19"/>
    </row>
    <row r="108" spans="2:26" ht="15.75" customHeight="1" x14ac:dyDescent="0.25">
      <c r="B108" s="25">
        <f t="shared" ref="B108:B126" si="21">B107+1</f>
        <v>2</v>
      </c>
      <c r="C108" s="26" t="s">
        <v>185</v>
      </c>
      <c r="D108" s="27" t="s">
        <v>186</v>
      </c>
      <c r="E108" s="23">
        <v>4603727858846</v>
      </c>
      <c r="F108" s="23"/>
      <c r="G108" s="23">
        <v>470</v>
      </c>
      <c r="H108" s="23">
        <v>360</v>
      </c>
      <c r="I108" s="23">
        <v>0.02</v>
      </c>
      <c r="J108" s="30">
        <v>0.2</v>
      </c>
      <c r="K108" s="30">
        <v>0.47</v>
      </c>
      <c r="L108" s="30">
        <v>0.36</v>
      </c>
      <c r="M108" s="30">
        <v>0.2</v>
      </c>
      <c r="N108" s="30">
        <v>3.3840000000000002E-2</v>
      </c>
      <c r="O108" s="30">
        <v>6.5</v>
      </c>
      <c r="P108" s="30" t="s">
        <v>342</v>
      </c>
      <c r="Q108" s="13"/>
      <c r="R108" s="74">
        <v>30</v>
      </c>
      <c r="S108" s="75">
        <f t="shared" si="16"/>
        <v>0</v>
      </c>
      <c r="T108" s="76">
        <v>34.409999999999997</v>
      </c>
      <c r="U108" s="77">
        <f t="shared" si="18"/>
        <v>0</v>
      </c>
      <c r="V108" s="76">
        <f t="shared" si="19"/>
        <v>0</v>
      </c>
      <c r="W108" s="134">
        <f t="shared" si="20"/>
        <v>0</v>
      </c>
      <c r="Y108" s="19"/>
      <c r="Z108" s="19"/>
    </row>
    <row r="109" spans="2:26" ht="15.75" customHeight="1" x14ac:dyDescent="0.25">
      <c r="B109" s="25">
        <f t="shared" si="21"/>
        <v>3</v>
      </c>
      <c r="C109" s="26" t="s">
        <v>187</v>
      </c>
      <c r="D109" s="50" t="s">
        <v>188</v>
      </c>
      <c r="E109" s="23">
        <v>4603727858938</v>
      </c>
      <c r="F109" s="23"/>
      <c r="G109" s="23"/>
      <c r="H109" s="23">
        <v>340</v>
      </c>
      <c r="I109" s="23">
        <v>20</v>
      </c>
      <c r="J109" s="30">
        <v>0.2</v>
      </c>
      <c r="K109" s="30">
        <v>0.47</v>
      </c>
      <c r="L109" s="30">
        <v>0.36</v>
      </c>
      <c r="M109" s="30">
        <v>0.2</v>
      </c>
      <c r="N109" s="30">
        <v>3.3840000000000002E-2</v>
      </c>
      <c r="O109" s="30">
        <v>6.5</v>
      </c>
      <c r="P109" s="30" t="s">
        <v>342</v>
      </c>
      <c r="Q109" s="13"/>
      <c r="R109" s="74">
        <v>30</v>
      </c>
      <c r="S109" s="75">
        <f t="shared" si="16"/>
        <v>0</v>
      </c>
      <c r="T109" s="76">
        <v>29.97</v>
      </c>
      <c r="U109" s="77">
        <f t="shared" si="18"/>
        <v>0</v>
      </c>
      <c r="V109" s="76">
        <f t="shared" si="19"/>
        <v>0</v>
      </c>
      <c r="W109" s="134">
        <f t="shared" si="20"/>
        <v>0</v>
      </c>
      <c r="Y109" s="19"/>
      <c r="Z109" s="19"/>
    </row>
    <row r="110" spans="2:26" ht="15.75" customHeight="1" x14ac:dyDescent="0.25">
      <c r="B110" s="25">
        <f t="shared" si="21"/>
        <v>4</v>
      </c>
      <c r="C110" s="26" t="s">
        <v>189</v>
      </c>
      <c r="D110" s="50" t="s">
        <v>190</v>
      </c>
      <c r="E110" s="23">
        <v>4603727858921</v>
      </c>
      <c r="F110" s="23"/>
      <c r="G110" s="23">
        <v>360</v>
      </c>
      <c r="H110" s="23">
        <v>360</v>
      </c>
      <c r="I110" s="23">
        <v>20</v>
      </c>
      <c r="J110" s="30">
        <v>0.2</v>
      </c>
      <c r="K110" s="30">
        <v>0.44</v>
      </c>
      <c r="L110" s="30">
        <v>0.4</v>
      </c>
      <c r="M110" s="30">
        <v>0.39</v>
      </c>
      <c r="N110" s="30">
        <v>6.8640000000000007E-2</v>
      </c>
      <c r="O110" s="30">
        <v>12</v>
      </c>
      <c r="P110" s="30" t="s">
        <v>342</v>
      </c>
      <c r="Q110" s="13"/>
      <c r="R110" s="74">
        <v>30</v>
      </c>
      <c r="S110" s="75">
        <f t="shared" si="16"/>
        <v>0</v>
      </c>
      <c r="T110" s="76">
        <v>36.630000000000003</v>
      </c>
      <c r="U110" s="77">
        <f t="shared" si="18"/>
        <v>0</v>
      </c>
      <c r="V110" s="76">
        <f t="shared" si="19"/>
        <v>0</v>
      </c>
      <c r="W110" s="134">
        <f t="shared" si="20"/>
        <v>0</v>
      </c>
      <c r="Y110" s="19"/>
      <c r="Z110" s="19"/>
    </row>
    <row r="111" spans="2:26" ht="15.75" customHeight="1" x14ac:dyDescent="0.25">
      <c r="B111" s="25"/>
      <c r="C111" s="26"/>
      <c r="D111" s="50" t="s">
        <v>369</v>
      </c>
      <c r="E111" s="23"/>
      <c r="F111" s="23"/>
      <c r="G111" s="23"/>
      <c r="H111" s="23"/>
      <c r="I111" s="23"/>
      <c r="J111" s="30"/>
      <c r="K111" s="30"/>
      <c r="L111" s="30"/>
      <c r="M111" s="30"/>
      <c r="N111" s="30"/>
      <c r="O111" s="30"/>
      <c r="P111" s="30"/>
      <c r="Q111" s="13"/>
      <c r="R111" s="74">
        <v>10</v>
      </c>
      <c r="S111" s="75">
        <f t="shared" si="16"/>
        <v>0</v>
      </c>
      <c r="T111" s="76">
        <v>99.9</v>
      </c>
      <c r="U111" s="77">
        <f t="shared" si="18"/>
        <v>0</v>
      </c>
      <c r="V111" s="76">
        <f t="shared" si="19"/>
        <v>0</v>
      </c>
      <c r="W111" s="134">
        <f t="shared" si="20"/>
        <v>0</v>
      </c>
      <c r="Y111" s="19"/>
      <c r="Z111" s="19"/>
    </row>
    <row r="112" spans="2:26" ht="15.75" customHeight="1" x14ac:dyDescent="0.25">
      <c r="B112" s="25">
        <f>B110+1</f>
        <v>5</v>
      </c>
      <c r="C112" s="26" t="s">
        <v>191</v>
      </c>
      <c r="D112" s="27" t="s">
        <v>192</v>
      </c>
      <c r="E112" s="23">
        <v>4607122620039</v>
      </c>
      <c r="F112" s="23"/>
      <c r="G112" s="23">
        <v>350</v>
      </c>
      <c r="H112" s="23">
        <v>70</v>
      </c>
      <c r="I112" s="23">
        <v>10</v>
      </c>
      <c r="J112" s="30">
        <v>0.23</v>
      </c>
      <c r="K112" s="30">
        <v>0.8</v>
      </c>
      <c r="L112" s="30">
        <v>0.4</v>
      </c>
      <c r="M112" s="30">
        <v>0.2</v>
      </c>
      <c r="N112" s="30">
        <v>6.4000000000000015E-2</v>
      </c>
      <c r="O112" s="30">
        <v>7</v>
      </c>
      <c r="P112" s="30" t="s">
        <v>341</v>
      </c>
      <c r="Q112" s="13"/>
      <c r="R112" s="74">
        <v>30</v>
      </c>
      <c r="S112" s="75">
        <f t="shared" si="16"/>
        <v>0</v>
      </c>
      <c r="T112" s="76">
        <v>58.83</v>
      </c>
      <c r="U112" s="77">
        <f t="shared" si="18"/>
        <v>0</v>
      </c>
      <c r="V112" s="76">
        <f t="shared" si="19"/>
        <v>0</v>
      </c>
      <c r="W112" s="134">
        <f t="shared" si="20"/>
        <v>0</v>
      </c>
      <c r="Y112" s="19"/>
      <c r="Z112" s="19"/>
    </row>
    <row r="113" spans="2:26" ht="15.75" customHeight="1" x14ac:dyDescent="0.25">
      <c r="B113" s="25">
        <f t="shared" si="21"/>
        <v>6</v>
      </c>
      <c r="C113" s="26" t="s">
        <v>193</v>
      </c>
      <c r="D113" s="27" t="s">
        <v>194</v>
      </c>
      <c r="E113" s="23">
        <v>4603727858945</v>
      </c>
      <c r="F113" s="23"/>
      <c r="G113" s="23">
        <v>350</v>
      </c>
      <c r="H113" s="23">
        <v>70</v>
      </c>
      <c r="I113" s="23">
        <v>10</v>
      </c>
      <c r="J113" s="30">
        <v>0.23</v>
      </c>
      <c r="K113" s="30">
        <v>0.8</v>
      </c>
      <c r="L113" s="30">
        <v>0.4</v>
      </c>
      <c r="M113" s="30">
        <v>0.2</v>
      </c>
      <c r="N113" s="30">
        <v>6.4000000000000015E-2</v>
      </c>
      <c r="O113" s="30">
        <v>7</v>
      </c>
      <c r="P113" s="30" t="s">
        <v>341</v>
      </c>
      <c r="Q113" s="13"/>
      <c r="R113" s="74">
        <v>30</v>
      </c>
      <c r="S113" s="75">
        <f t="shared" si="16"/>
        <v>0</v>
      </c>
      <c r="T113" s="76">
        <v>49.95</v>
      </c>
      <c r="U113" s="77">
        <f t="shared" si="18"/>
        <v>0</v>
      </c>
      <c r="V113" s="76">
        <f t="shared" si="19"/>
        <v>0</v>
      </c>
      <c r="W113" s="134">
        <f t="shared" si="20"/>
        <v>0</v>
      </c>
      <c r="Y113" s="19"/>
      <c r="Z113" s="19"/>
    </row>
    <row r="114" spans="2:26" ht="31.5" x14ac:dyDescent="0.25">
      <c r="B114" s="25">
        <f t="shared" si="21"/>
        <v>7</v>
      </c>
      <c r="C114" s="26" t="s">
        <v>195</v>
      </c>
      <c r="D114" s="27" t="s">
        <v>196</v>
      </c>
      <c r="E114" s="23">
        <v>4603727858907</v>
      </c>
      <c r="F114" s="23"/>
      <c r="G114" s="23" t="s">
        <v>339</v>
      </c>
      <c r="H114" s="23"/>
      <c r="I114" s="23"/>
      <c r="J114" s="30">
        <v>0.3</v>
      </c>
      <c r="K114" s="30">
        <v>0.11</v>
      </c>
      <c r="L114" s="30">
        <v>0.03</v>
      </c>
      <c r="M114" s="30">
        <v>0.04</v>
      </c>
      <c r="N114" s="30">
        <v>0.13200000000000001</v>
      </c>
      <c r="O114" s="30">
        <v>6</v>
      </c>
      <c r="P114" s="30"/>
      <c r="Q114" s="13"/>
      <c r="R114" s="74">
        <v>20</v>
      </c>
      <c r="S114" s="75">
        <f t="shared" si="16"/>
        <v>0</v>
      </c>
      <c r="T114" s="76">
        <v>53.28</v>
      </c>
      <c r="U114" s="77">
        <f t="shared" si="18"/>
        <v>0</v>
      </c>
      <c r="V114" s="76">
        <f t="shared" si="19"/>
        <v>0</v>
      </c>
      <c r="W114" s="134">
        <f t="shared" si="20"/>
        <v>0</v>
      </c>
      <c r="Y114" s="19"/>
      <c r="Z114" s="19"/>
    </row>
    <row r="115" spans="2:26" ht="15.75" x14ac:dyDescent="0.25">
      <c r="B115" s="25">
        <f t="shared" si="21"/>
        <v>8</v>
      </c>
      <c r="C115" s="26" t="s">
        <v>197</v>
      </c>
      <c r="D115" s="27" t="s">
        <v>198</v>
      </c>
      <c r="E115" s="23">
        <v>4603727858853</v>
      </c>
      <c r="F115" s="23"/>
      <c r="G115" s="23">
        <v>490</v>
      </c>
      <c r="H115" s="23">
        <v>145</v>
      </c>
      <c r="I115" s="23">
        <v>50</v>
      </c>
      <c r="J115" s="30">
        <v>0.1</v>
      </c>
      <c r="K115" s="30">
        <v>0.65</v>
      </c>
      <c r="L115" s="30">
        <v>0.4</v>
      </c>
      <c r="M115" s="30">
        <v>0.16</v>
      </c>
      <c r="N115" s="30">
        <v>4.1600000000000005E-2</v>
      </c>
      <c r="O115" s="30">
        <v>4.5</v>
      </c>
      <c r="P115" s="30" t="s">
        <v>341</v>
      </c>
      <c r="Q115" s="13"/>
      <c r="R115" s="74">
        <v>45</v>
      </c>
      <c r="S115" s="75">
        <f t="shared" si="16"/>
        <v>0</v>
      </c>
      <c r="T115" s="76">
        <v>15.54</v>
      </c>
      <c r="U115" s="77">
        <f t="shared" si="18"/>
        <v>0</v>
      </c>
      <c r="V115" s="76">
        <f t="shared" si="19"/>
        <v>0</v>
      </c>
      <c r="W115" s="134">
        <f t="shared" si="20"/>
        <v>0</v>
      </c>
      <c r="Y115" s="19"/>
      <c r="Z115" s="19"/>
    </row>
    <row r="116" spans="2:26" ht="15.75" x14ac:dyDescent="0.25">
      <c r="B116" s="25">
        <f t="shared" si="21"/>
        <v>9</v>
      </c>
      <c r="C116" s="26" t="s">
        <v>199</v>
      </c>
      <c r="D116" s="27" t="s">
        <v>200</v>
      </c>
      <c r="E116" s="23">
        <v>4603727858709</v>
      </c>
      <c r="F116" s="23"/>
      <c r="G116" s="23" t="s">
        <v>340</v>
      </c>
      <c r="H116" s="23"/>
      <c r="I116" s="23"/>
      <c r="J116" s="30"/>
      <c r="K116" s="30">
        <v>0.7</v>
      </c>
      <c r="L116" s="30">
        <v>0.4</v>
      </c>
      <c r="M116" s="30">
        <v>0.15</v>
      </c>
      <c r="N116" s="30">
        <v>4.1999999999999996E-2</v>
      </c>
      <c r="O116" s="30">
        <v>2.2999999999999998</v>
      </c>
      <c r="P116" s="30"/>
      <c r="Q116" s="13"/>
      <c r="R116" s="74">
        <v>10</v>
      </c>
      <c r="S116" s="75">
        <f t="shared" si="16"/>
        <v>0</v>
      </c>
      <c r="T116" s="76">
        <v>42.18</v>
      </c>
      <c r="U116" s="77">
        <f t="shared" si="18"/>
        <v>0</v>
      </c>
      <c r="V116" s="76">
        <f t="shared" si="19"/>
        <v>0</v>
      </c>
      <c r="W116" s="134">
        <f t="shared" si="20"/>
        <v>0</v>
      </c>
      <c r="Y116" s="19"/>
      <c r="Z116" s="19"/>
    </row>
    <row r="117" spans="2:26" ht="31.5" x14ac:dyDescent="0.25">
      <c r="B117" s="25">
        <f t="shared" si="21"/>
        <v>10</v>
      </c>
      <c r="C117" s="26" t="s">
        <v>201</v>
      </c>
      <c r="D117" s="27" t="s">
        <v>202</v>
      </c>
      <c r="E117" s="23">
        <v>4603727858723</v>
      </c>
      <c r="F117" s="23"/>
      <c r="G117" s="23">
        <v>750</v>
      </c>
      <c r="H117" s="23"/>
      <c r="I117" s="23"/>
      <c r="J117" s="30"/>
      <c r="K117" s="30">
        <v>0.8</v>
      </c>
      <c r="L117" s="30">
        <v>0.3</v>
      </c>
      <c r="M117" s="30">
        <v>0.2</v>
      </c>
      <c r="N117" s="30">
        <v>4.8000000000000001E-2</v>
      </c>
      <c r="O117" s="30">
        <v>2.8</v>
      </c>
      <c r="P117" s="30"/>
      <c r="Q117" s="13"/>
      <c r="R117" s="74">
        <v>10</v>
      </c>
      <c r="S117" s="75">
        <f t="shared" si="16"/>
        <v>0</v>
      </c>
      <c r="T117" s="76">
        <v>53.28</v>
      </c>
      <c r="U117" s="77">
        <f t="shared" si="18"/>
        <v>0</v>
      </c>
      <c r="V117" s="76">
        <f t="shared" si="19"/>
        <v>0</v>
      </c>
      <c r="W117" s="134">
        <f t="shared" si="20"/>
        <v>0</v>
      </c>
      <c r="Y117" s="19"/>
      <c r="Z117" s="19"/>
    </row>
    <row r="118" spans="2:26" ht="15.75" customHeight="1" x14ac:dyDescent="0.25">
      <c r="B118" s="25">
        <f t="shared" si="21"/>
        <v>11</v>
      </c>
      <c r="C118" s="26" t="s">
        <v>214</v>
      </c>
      <c r="D118" s="27" t="s">
        <v>215</v>
      </c>
      <c r="E118" s="23">
        <v>4603727858686</v>
      </c>
      <c r="F118" s="23"/>
      <c r="G118" s="23"/>
      <c r="H118" s="23"/>
      <c r="I118" s="23"/>
      <c r="J118" s="23"/>
      <c r="K118" s="23"/>
      <c r="L118" s="23"/>
      <c r="M118" s="29"/>
      <c r="N118" s="49"/>
      <c r="O118" s="30"/>
      <c r="P118" s="51"/>
      <c r="Q118" s="13"/>
      <c r="R118" s="74">
        <v>50</v>
      </c>
      <c r="S118" s="75">
        <f>Q118/R118</f>
        <v>0</v>
      </c>
      <c r="T118" s="76">
        <v>55.5</v>
      </c>
      <c r="U118" s="77">
        <f t="shared" si="18"/>
        <v>0</v>
      </c>
      <c r="V118" s="76">
        <f t="shared" si="19"/>
        <v>0</v>
      </c>
      <c r="W118" s="134">
        <f t="shared" si="20"/>
        <v>0</v>
      </c>
      <c r="Y118" s="19"/>
      <c r="Z118" s="19"/>
    </row>
    <row r="119" spans="2:26" ht="15.75" x14ac:dyDescent="0.25">
      <c r="B119" s="25">
        <f t="shared" si="21"/>
        <v>12</v>
      </c>
      <c r="C119" s="26"/>
      <c r="D119" s="148" t="s">
        <v>361</v>
      </c>
      <c r="E119" s="149">
        <v>4603763150140</v>
      </c>
      <c r="F119" s="23"/>
      <c r="G119" s="23"/>
      <c r="H119" s="23"/>
      <c r="I119" s="23"/>
      <c r="J119" s="30">
        <v>0.28999999999999998</v>
      </c>
      <c r="K119" s="30">
        <v>0.53</v>
      </c>
      <c r="L119" s="30">
        <v>0.25</v>
      </c>
      <c r="M119" s="30">
        <v>0.3</v>
      </c>
      <c r="N119" s="30">
        <v>3.9750000000000001E-2</v>
      </c>
      <c r="O119" s="30">
        <v>9</v>
      </c>
      <c r="P119" s="30" t="s">
        <v>341</v>
      </c>
      <c r="Q119" s="13"/>
      <c r="R119" s="74">
        <v>30</v>
      </c>
      <c r="S119" s="75">
        <f>Q119/R119</f>
        <v>0</v>
      </c>
      <c r="T119" s="76">
        <v>45.51</v>
      </c>
      <c r="U119" s="77">
        <f t="shared" si="18"/>
        <v>0</v>
      </c>
      <c r="V119" s="76">
        <f t="shared" si="19"/>
        <v>0</v>
      </c>
      <c r="W119" s="134">
        <f t="shared" si="20"/>
        <v>0</v>
      </c>
      <c r="Y119" s="19"/>
      <c r="Z119" s="19"/>
    </row>
    <row r="120" spans="2:26" ht="15.75" x14ac:dyDescent="0.25">
      <c r="B120" s="25">
        <f t="shared" si="21"/>
        <v>13</v>
      </c>
      <c r="C120" s="26"/>
      <c r="D120" s="148" t="s">
        <v>362</v>
      </c>
      <c r="E120" s="149">
        <v>4603763150157</v>
      </c>
      <c r="F120" s="23"/>
      <c r="G120" s="23"/>
      <c r="H120" s="23"/>
      <c r="I120" s="23"/>
      <c r="J120" s="30">
        <v>0.28999999999999998</v>
      </c>
      <c r="K120" s="30">
        <v>0.53</v>
      </c>
      <c r="L120" s="30">
        <v>0.25</v>
      </c>
      <c r="M120" s="30">
        <v>0.3</v>
      </c>
      <c r="N120" s="30">
        <v>3.9750000000000001E-2</v>
      </c>
      <c r="O120" s="30">
        <v>9</v>
      </c>
      <c r="P120" s="30" t="s">
        <v>341</v>
      </c>
      <c r="Q120" s="13"/>
      <c r="R120" s="74">
        <v>30</v>
      </c>
      <c r="S120" s="75">
        <f t="shared" ref="S120:S123" si="22">Q120/R120</f>
        <v>0</v>
      </c>
      <c r="T120" s="76">
        <v>45.51</v>
      </c>
      <c r="U120" s="77">
        <f t="shared" si="18"/>
        <v>0</v>
      </c>
      <c r="V120" s="76">
        <f t="shared" si="19"/>
        <v>0</v>
      </c>
      <c r="W120" s="134">
        <f t="shared" si="20"/>
        <v>0</v>
      </c>
      <c r="Y120" s="19"/>
      <c r="Z120" s="19"/>
    </row>
    <row r="121" spans="2:26" ht="15.75" x14ac:dyDescent="0.25">
      <c r="B121" s="25">
        <f t="shared" si="21"/>
        <v>14</v>
      </c>
      <c r="C121" s="26"/>
      <c r="D121" s="148" t="s">
        <v>363</v>
      </c>
      <c r="E121" s="149">
        <v>4603763150164</v>
      </c>
      <c r="F121" s="23"/>
      <c r="G121" s="23"/>
      <c r="H121" s="23"/>
      <c r="I121" s="23"/>
      <c r="J121" s="30">
        <v>0.28999999999999998</v>
      </c>
      <c r="K121" s="30">
        <v>0.53</v>
      </c>
      <c r="L121" s="30">
        <v>0.25</v>
      </c>
      <c r="M121" s="30">
        <v>0.3</v>
      </c>
      <c r="N121" s="30">
        <v>3.9750000000000001E-2</v>
      </c>
      <c r="O121" s="30">
        <v>9</v>
      </c>
      <c r="P121" s="30" t="s">
        <v>341</v>
      </c>
      <c r="Q121" s="13"/>
      <c r="R121" s="74">
        <v>30</v>
      </c>
      <c r="S121" s="75">
        <f t="shared" si="22"/>
        <v>0</v>
      </c>
      <c r="T121" s="76">
        <v>45.51</v>
      </c>
      <c r="U121" s="77">
        <f t="shared" si="18"/>
        <v>0</v>
      </c>
      <c r="V121" s="76">
        <f t="shared" si="19"/>
        <v>0</v>
      </c>
      <c r="W121" s="134">
        <f t="shared" si="20"/>
        <v>0</v>
      </c>
      <c r="Y121" s="19"/>
      <c r="Z121" s="19"/>
    </row>
    <row r="122" spans="2:26" ht="15.75" x14ac:dyDescent="0.25">
      <c r="B122" s="25">
        <f t="shared" si="21"/>
        <v>15</v>
      </c>
      <c r="C122" s="26"/>
      <c r="D122" s="148" t="s">
        <v>364</v>
      </c>
      <c r="E122" s="149">
        <v>4627136678390</v>
      </c>
      <c r="F122" s="23"/>
      <c r="G122" s="23"/>
      <c r="H122" s="23"/>
      <c r="I122" s="23"/>
      <c r="J122" s="30">
        <v>0.28999999999999998</v>
      </c>
      <c r="K122" s="30">
        <v>0.53</v>
      </c>
      <c r="L122" s="30">
        <v>0.25</v>
      </c>
      <c r="M122" s="30">
        <v>0.3</v>
      </c>
      <c r="N122" s="30">
        <v>3.9750000000000001E-2</v>
      </c>
      <c r="O122" s="30">
        <v>9</v>
      </c>
      <c r="P122" s="30" t="s">
        <v>341</v>
      </c>
      <c r="Q122" s="13"/>
      <c r="R122" s="74">
        <v>30</v>
      </c>
      <c r="S122" s="75">
        <f t="shared" si="22"/>
        <v>0</v>
      </c>
      <c r="T122" s="76">
        <v>45.51</v>
      </c>
      <c r="U122" s="77">
        <f t="shared" si="18"/>
        <v>0</v>
      </c>
      <c r="V122" s="76">
        <f t="shared" si="19"/>
        <v>0</v>
      </c>
      <c r="W122" s="134">
        <f t="shared" si="20"/>
        <v>0</v>
      </c>
      <c r="Y122" s="19"/>
      <c r="Z122" s="19"/>
    </row>
    <row r="123" spans="2:26" ht="15.75" x14ac:dyDescent="0.25">
      <c r="B123" s="25">
        <f t="shared" si="21"/>
        <v>16</v>
      </c>
      <c r="C123" s="26"/>
      <c r="D123" s="148" t="s">
        <v>365</v>
      </c>
      <c r="E123" s="149">
        <v>4627136678406</v>
      </c>
      <c r="F123" s="23"/>
      <c r="G123" s="23"/>
      <c r="H123" s="23"/>
      <c r="I123" s="23"/>
      <c r="J123" s="30">
        <v>0.28999999999999998</v>
      </c>
      <c r="K123" s="30">
        <v>0.53</v>
      </c>
      <c r="L123" s="30">
        <v>0.25</v>
      </c>
      <c r="M123" s="30">
        <v>0.3</v>
      </c>
      <c r="N123" s="30">
        <v>3.9750000000000001E-2</v>
      </c>
      <c r="O123" s="30">
        <v>9</v>
      </c>
      <c r="P123" s="30" t="s">
        <v>341</v>
      </c>
      <c r="Q123" s="13"/>
      <c r="R123" s="74">
        <v>30</v>
      </c>
      <c r="S123" s="75">
        <f t="shared" si="22"/>
        <v>0</v>
      </c>
      <c r="T123" s="76">
        <v>45.51</v>
      </c>
      <c r="U123" s="77">
        <f t="shared" si="18"/>
        <v>0</v>
      </c>
      <c r="V123" s="76">
        <f t="shared" si="19"/>
        <v>0</v>
      </c>
      <c r="W123" s="134">
        <f t="shared" si="20"/>
        <v>0</v>
      </c>
      <c r="Y123" s="19"/>
      <c r="Z123" s="19"/>
    </row>
    <row r="124" spans="2:26" ht="15.75" x14ac:dyDescent="0.25">
      <c r="B124" s="25"/>
      <c r="C124" s="26"/>
      <c r="D124" s="148" t="s">
        <v>366</v>
      </c>
      <c r="E124" s="149">
        <v>4603763150188</v>
      </c>
      <c r="F124" s="23"/>
      <c r="G124" s="23"/>
      <c r="H124" s="23"/>
      <c r="I124" s="23"/>
      <c r="J124" s="30">
        <v>0.28999999999999998</v>
      </c>
      <c r="K124" s="30">
        <v>0.53</v>
      </c>
      <c r="L124" s="30">
        <v>0.25</v>
      </c>
      <c r="M124" s="30">
        <v>0.3</v>
      </c>
      <c r="N124" s="30">
        <v>3.9750000000000001E-2</v>
      </c>
      <c r="O124" s="30">
        <v>9</v>
      </c>
      <c r="P124" s="30" t="s">
        <v>341</v>
      </c>
      <c r="Q124" s="13"/>
      <c r="R124" s="74">
        <v>30</v>
      </c>
      <c r="S124" s="75">
        <f t="shared" ref="S124" si="23">Q124/R124</f>
        <v>0</v>
      </c>
      <c r="T124" s="76">
        <v>45.51</v>
      </c>
      <c r="U124" s="77">
        <f t="shared" si="18"/>
        <v>0</v>
      </c>
      <c r="V124" s="76">
        <f t="shared" si="19"/>
        <v>0</v>
      </c>
      <c r="W124" s="134">
        <f t="shared" si="20"/>
        <v>0</v>
      </c>
      <c r="Y124" s="19"/>
      <c r="Z124" s="19"/>
    </row>
    <row r="125" spans="2:26" ht="15.75" x14ac:dyDescent="0.25">
      <c r="B125" s="25">
        <f>B123+1</f>
        <v>17</v>
      </c>
      <c r="C125" s="26" t="s">
        <v>216</v>
      </c>
      <c r="D125" s="27" t="s">
        <v>217</v>
      </c>
      <c r="E125" s="27"/>
      <c r="F125" s="27"/>
      <c r="G125" s="27"/>
      <c r="H125" s="27"/>
      <c r="I125" s="27"/>
      <c r="J125" s="27"/>
      <c r="K125" s="34"/>
      <c r="L125" s="34"/>
      <c r="M125" s="51"/>
      <c r="N125" s="51"/>
      <c r="O125" s="118"/>
      <c r="P125" s="51"/>
      <c r="Q125" s="13"/>
      <c r="R125" s="74">
        <v>20</v>
      </c>
      <c r="S125" s="75">
        <f>Q125/R125</f>
        <v>0</v>
      </c>
      <c r="T125" s="76">
        <v>44.4</v>
      </c>
      <c r="U125" s="77">
        <f t="shared" si="18"/>
        <v>0</v>
      </c>
      <c r="V125" s="76">
        <f t="shared" si="19"/>
        <v>0</v>
      </c>
      <c r="W125" s="134">
        <f t="shared" si="20"/>
        <v>0</v>
      </c>
      <c r="Y125" s="19"/>
      <c r="Z125" s="19"/>
    </row>
    <row r="126" spans="2:26" ht="16.5" thickBot="1" x14ac:dyDescent="0.3">
      <c r="B126" s="25">
        <f t="shared" si="21"/>
        <v>18</v>
      </c>
      <c r="C126" s="52" t="s">
        <v>218</v>
      </c>
      <c r="D126" s="53" t="s">
        <v>219</v>
      </c>
      <c r="E126" s="53"/>
      <c r="F126" s="53"/>
      <c r="G126" s="53"/>
      <c r="H126" s="53"/>
      <c r="I126" s="53"/>
      <c r="J126" s="53"/>
      <c r="K126" s="54"/>
      <c r="L126" s="54"/>
      <c r="M126" s="38"/>
      <c r="N126" s="38"/>
      <c r="O126" s="119"/>
      <c r="P126" s="38"/>
      <c r="Q126" s="14"/>
      <c r="R126" s="79">
        <v>20</v>
      </c>
      <c r="S126" s="80">
        <f>Q126/R126</f>
        <v>0</v>
      </c>
      <c r="T126" s="82">
        <v>55.5</v>
      </c>
      <c r="U126" s="77">
        <f t="shared" si="18"/>
        <v>0</v>
      </c>
      <c r="V126" s="76">
        <f t="shared" si="19"/>
        <v>0</v>
      </c>
      <c r="W126" s="134">
        <f t="shared" si="20"/>
        <v>0</v>
      </c>
      <c r="Y126" s="19"/>
      <c r="Z126" s="19"/>
    </row>
    <row r="127" spans="2:26" ht="15.75" thickBot="1" x14ac:dyDescent="0.3"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120"/>
      <c r="P127" s="40"/>
      <c r="Q127" s="15"/>
      <c r="R127" s="40"/>
      <c r="S127" s="83"/>
      <c r="T127" s="120">
        <v>0</v>
      </c>
      <c r="U127" s="40"/>
      <c r="V127" s="40"/>
      <c r="W127" s="84"/>
      <c r="Y127" s="19"/>
      <c r="Z127" s="19"/>
    </row>
    <row r="128" spans="2:26" ht="15.75" x14ac:dyDescent="0.25">
      <c r="B128" s="42">
        <v>1</v>
      </c>
      <c r="C128" s="43" t="s">
        <v>203</v>
      </c>
      <c r="D128" s="44" t="s">
        <v>204</v>
      </c>
      <c r="E128" s="23">
        <v>4603727858792</v>
      </c>
      <c r="F128" s="45"/>
      <c r="G128" s="144">
        <v>4603727858792</v>
      </c>
      <c r="H128" s="45"/>
      <c r="I128" s="45"/>
      <c r="J128" s="45"/>
      <c r="K128" s="45"/>
      <c r="L128" s="45"/>
      <c r="M128" s="46" t="s">
        <v>210</v>
      </c>
      <c r="N128" s="48">
        <v>7.6899999999999996E-2</v>
      </c>
      <c r="O128" s="47">
        <v>3.4000000000000002E-2</v>
      </c>
      <c r="P128" s="48" t="s">
        <v>343</v>
      </c>
      <c r="Q128" s="16"/>
      <c r="R128" s="88">
        <v>120</v>
      </c>
      <c r="S128" s="86">
        <f t="shared" si="16"/>
        <v>0</v>
      </c>
      <c r="T128" s="87">
        <v>13.32</v>
      </c>
      <c r="U128" s="77">
        <f>T128*Q128</f>
        <v>0</v>
      </c>
      <c r="V128" s="76">
        <f>S128*N128</f>
        <v>0</v>
      </c>
      <c r="W128" s="134">
        <f>S128*O128</f>
        <v>0</v>
      </c>
      <c r="Y128" s="19"/>
      <c r="Z128" s="19"/>
    </row>
    <row r="129" spans="2:26" ht="15.75" x14ac:dyDescent="0.25">
      <c r="B129" s="25">
        <f t="shared" ref="B129:B131" si="24">B128+1</f>
        <v>2</v>
      </c>
      <c r="C129" s="26" t="s">
        <v>205</v>
      </c>
      <c r="D129" s="27" t="s">
        <v>206</v>
      </c>
      <c r="E129" s="23">
        <v>4603727858808</v>
      </c>
      <c r="F129" s="23"/>
      <c r="G129" s="144">
        <v>4603727858808</v>
      </c>
      <c r="H129" s="23"/>
      <c r="I129" s="23"/>
      <c r="J129" s="23"/>
      <c r="K129" s="23"/>
      <c r="L129" s="23"/>
      <c r="M129" s="29" t="s">
        <v>211</v>
      </c>
      <c r="N129" s="30">
        <v>7.6899999999999996E-2</v>
      </c>
      <c r="O129" s="49">
        <v>3.5999999999999997E-2</v>
      </c>
      <c r="P129" s="30" t="s">
        <v>343</v>
      </c>
      <c r="Q129" s="13"/>
      <c r="R129" s="89">
        <v>70</v>
      </c>
      <c r="S129" s="75">
        <f t="shared" si="16"/>
        <v>0</v>
      </c>
      <c r="T129" s="76">
        <v>31.08</v>
      </c>
      <c r="U129" s="77">
        <f>T129*Q129</f>
        <v>0</v>
      </c>
      <c r="V129" s="76">
        <f>S129*N129</f>
        <v>0</v>
      </c>
      <c r="W129" s="134">
        <f>S129*O129</f>
        <v>0</v>
      </c>
      <c r="Y129" s="19"/>
      <c r="Z129" s="19"/>
    </row>
    <row r="130" spans="2:26" ht="15.75" x14ac:dyDescent="0.25">
      <c r="B130" s="25">
        <f t="shared" si="24"/>
        <v>3</v>
      </c>
      <c r="C130" s="26" t="s">
        <v>207</v>
      </c>
      <c r="D130" s="27" t="s">
        <v>208</v>
      </c>
      <c r="E130" s="23">
        <v>4603727858815</v>
      </c>
      <c r="F130" s="23"/>
      <c r="G130" s="144">
        <v>4603727858815</v>
      </c>
      <c r="H130" s="23"/>
      <c r="I130" s="23"/>
      <c r="J130" s="23"/>
      <c r="K130" s="23"/>
      <c r="L130" s="23"/>
      <c r="M130" s="29" t="s">
        <v>212</v>
      </c>
      <c r="N130" s="30">
        <v>7.6899999999999996E-2</v>
      </c>
      <c r="O130" s="49">
        <v>5.7999999999999996E-2</v>
      </c>
      <c r="P130" s="30" t="s">
        <v>343</v>
      </c>
      <c r="Q130" s="13"/>
      <c r="R130" s="89">
        <v>50</v>
      </c>
      <c r="S130" s="75">
        <f t="shared" si="16"/>
        <v>0</v>
      </c>
      <c r="T130" s="76">
        <v>46.62</v>
      </c>
      <c r="U130" s="77">
        <f>T130*Q130</f>
        <v>0</v>
      </c>
      <c r="V130" s="76">
        <f>S130*N130</f>
        <v>0</v>
      </c>
      <c r="W130" s="134">
        <f>S130*O130</f>
        <v>0</v>
      </c>
      <c r="Y130" s="19"/>
      <c r="Z130" s="19"/>
    </row>
    <row r="131" spans="2:26" ht="16.5" thickBot="1" x14ac:dyDescent="0.3">
      <c r="B131" s="35">
        <f t="shared" si="24"/>
        <v>4</v>
      </c>
      <c r="C131" s="52" t="s">
        <v>105</v>
      </c>
      <c r="D131" s="53" t="s">
        <v>209</v>
      </c>
      <c r="E131" s="23">
        <v>4603727858822</v>
      </c>
      <c r="F131" s="55"/>
      <c r="G131" s="144">
        <v>4603727858822</v>
      </c>
      <c r="H131" s="55"/>
      <c r="I131" s="55"/>
      <c r="J131" s="55"/>
      <c r="K131" s="55"/>
      <c r="L131" s="55"/>
      <c r="M131" s="56" t="s">
        <v>213</v>
      </c>
      <c r="N131" s="58">
        <v>7.6899999999999996E-2</v>
      </c>
      <c r="O131" s="57">
        <v>6.5000000000000002E-2</v>
      </c>
      <c r="P131" s="58" t="s">
        <v>343</v>
      </c>
      <c r="Q131" s="14"/>
      <c r="R131" s="90">
        <v>40</v>
      </c>
      <c r="S131" s="80">
        <f t="shared" si="16"/>
        <v>0</v>
      </c>
      <c r="T131" s="82">
        <v>53.28</v>
      </c>
      <c r="U131" s="77">
        <f>T131*Q131</f>
        <v>0</v>
      </c>
      <c r="V131" s="76">
        <f>S131*N131</f>
        <v>0</v>
      </c>
      <c r="W131" s="134">
        <f>S131*O131</f>
        <v>0</v>
      </c>
      <c r="Y131" s="19"/>
      <c r="Z131" s="19"/>
    </row>
    <row r="132" spans="2:26" ht="15.75" thickBot="1" x14ac:dyDescent="0.3">
      <c r="B132" s="39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120"/>
      <c r="P132" s="40"/>
      <c r="Q132" s="15"/>
      <c r="R132" s="40"/>
      <c r="S132" s="83"/>
      <c r="T132" s="120">
        <v>0</v>
      </c>
      <c r="U132" s="40"/>
      <c r="V132" s="40"/>
      <c r="W132" s="84"/>
      <c r="Y132" s="19"/>
      <c r="Z132" s="19"/>
    </row>
    <row r="133" spans="2:26" ht="15.75" x14ac:dyDescent="0.25">
      <c r="B133" s="42">
        <v>1</v>
      </c>
      <c r="C133" s="43" t="s">
        <v>220</v>
      </c>
      <c r="D133" s="44" t="s">
        <v>221</v>
      </c>
      <c r="E133" s="44"/>
      <c r="F133" s="44"/>
      <c r="G133" s="44"/>
      <c r="H133" s="44"/>
      <c r="I133" s="44"/>
      <c r="J133" s="44"/>
      <c r="K133" s="59"/>
      <c r="L133" s="59"/>
      <c r="M133" s="60"/>
      <c r="N133" s="60"/>
      <c r="O133" s="121"/>
      <c r="P133" s="60"/>
      <c r="Q133" s="16"/>
      <c r="R133" s="85">
        <v>12</v>
      </c>
      <c r="S133" s="86">
        <f t="shared" si="16"/>
        <v>0</v>
      </c>
      <c r="T133" s="87">
        <v>94.35</v>
      </c>
      <c r="U133" s="77">
        <f t="shared" ref="U133:U149" si="25">T133*Q133</f>
        <v>0</v>
      </c>
      <c r="V133" s="76">
        <f t="shared" ref="V133:V149" si="26">S133*N133</f>
        <v>0</v>
      </c>
      <c r="W133" s="134">
        <f t="shared" ref="W133:W149" si="27">S133*O133</f>
        <v>0</v>
      </c>
      <c r="Y133" s="19"/>
      <c r="Z133" s="19"/>
    </row>
    <row r="134" spans="2:26" ht="15.75" x14ac:dyDescent="0.25">
      <c r="B134" s="25">
        <f t="shared" ref="B134" si="28">B133+1</f>
        <v>2</v>
      </c>
      <c r="C134" s="26" t="s">
        <v>222</v>
      </c>
      <c r="D134" s="27" t="s">
        <v>223</v>
      </c>
      <c r="E134" s="27"/>
      <c r="F134" s="27"/>
      <c r="G134" s="27"/>
      <c r="H134" s="27"/>
      <c r="I134" s="27"/>
      <c r="J134" s="27"/>
      <c r="K134" s="34"/>
      <c r="L134" s="34"/>
      <c r="M134" s="51"/>
      <c r="N134" s="51"/>
      <c r="O134" s="118"/>
      <c r="P134" s="51"/>
      <c r="Q134" s="13"/>
      <c r="R134" s="74">
        <v>10</v>
      </c>
      <c r="S134" s="75">
        <f t="shared" si="16"/>
        <v>0</v>
      </c>
      <c r="T134" s="76">
        <v>0</v>
      </c>
      <c r="U134" s="77">
        <f t="shared" si="25"/>
        <v>0</v>
      </c>
      <c r="V134" s="76">
        <f t="shared" si="26"/>
        <v>0</v>
      </c>
      <c r="W134" s="134">
        <f t="shared" si="27"/>
        <v>0</v>
      </c>
      <c r="Y134" s="19"/>
      <c r="Z134" s="19"/>
    </row>
    <row r="135" spans="2:26" ht="15.75" x14ac:dyDescent="0.25">
      <c r="B135" s="25">
        <f t="shared" ref="B135:B149" si="29">B134+1</f>
        <v>3</v>
      </c>
      <c r="C135" s="26" t="s">
        <v>224</v>
      </c>
      <c r="D135" s="27" t="s">
        <v>225</v>
      </c>
      <c r="E135" s="27"/>
      <c r="F135" s="27"/>
      <c r="G135" s="27"/>
      <c r="H135" s="27"/>
      <c r="I135" s="27"/>
      <c r="J135" s="27"/>
      <c r="K135" s="34"/>
      <c r="L135" s="34"/>
      <c r="M135" s="51"/>
      <c r="N135" s="51"/>
      <c r="O135" s="118"/>
      <c r="P135" s="51"/>
      <c r="Q135" s="13"/>
      <c r="R135" s="74">
        <v>10</v>
      </c>
      <c r="S135" s="75">
        <f t="shared" si="16"/>
        <v>0</v>
      </c>
      <c r="T135" s="76">
        <v>116.55</v>
      </c>
      <c r="U135" s="77">
        <f t="shared" si="25"/>
        <v>0</v>
      </c>
      <c r="V135" s="76">
        <f t="shared" si="26"/>
        <v>0</v>
      </c>
      <c r="W135" s="134">
        <f t="shared" si="27"/>
        <v>0</v>
      </c>
      <c r="Y135" s="19"/>
      <c r="Z135" s="19"/>
    </row>
    <row r="136" spans="2:26" ht="15.75" x14ac:dyDescent="0.25">
      <c r="B136" s="25">
        <f t="shared" si="29"/>
        <v>4</v>
      </c>
      <c r="C136" s="26" t="s">
        <v>226</v>
      </c>
      <c r="D136" s="27" t="s">
        <v>225</v>
      </c>
      <c r="E136" s="27"/>
      <c r="F136" s="27"/>
      <c r="G136" s="27"/>
      <c r="H136" s="27"/>
      <c r="I136" s="27"/>
      <c r="J136" s="27"/>
      <c r="K136" s="34"/>
      <c r="L136" s="34"/>
      <c r="M136" s="51"/>
      <c r="N136" s="51"/>
      <c r="O136" s="118"/>
      <c r="P136" s="51"/>
      <c r="Q136" s="13"/>
      <c r="R136" s="74">
        <v>10</v>
      </c>
      <c r="S136" s="75">
        <f t="shared" si="16"/>
        <v>0</v>
      </c>
      <c r="T136" s="76">
        <v>0</v>
      </c>
      <c r="U136" s="77">
        <f t="shared" si="25"/>
        <v>0</v>
      </c>
      <c r="V136" s="76">
        <f t="shared" si="26"/>
        <v>0</v>
      </c>
      <c r="W136" s="134">
        <f t="shared" si="27"/>
        <v>0</v>
      </c>
      <c r="Y136" s="19"/>
      <c r="Z136" s="19"/>
    </row>
    <row r="137" spans="2:26" ht="15.75" x14ac:dyDescent="0.25">
      <c r="B137" s="25">
        <f t="shared" si="29"/>
        <v>5</v>
      </c>
      <c r="C137" s="26" t="s">
        <v>227</v>
      </c>
      <c r="D137" s="27" t="s">
        <v>228</v>
      </c>
      <c r="E137" s="27"/>
      <c r="F137" s="27"/>
      <c r="G137" s="27"/>
      <c r="H137" s="27"/>
      <c r="I137" s="27"/>
      <c r="J137" s="27"/>
      <c r="K137" s="34"/>
      <c r="L137" s="34"/>
      <c r="M137" s="51"/>
      <c r="N137" s="51"/>
      <c r="O137" s="118"/>
      <c r="P137" s="51"/>
      <c r="Q137" s="13"/>
      <c r="R137" s="74">
        <v>10</v>
      </c>
      <c r="S137" s="75">
        <f t="shared" si="16"/>
        <v>0</v>
      </c>
      <c r="T137" s="76">
        <v>0</v>
      </c>
      <c r="U137" s="77">
        <f t="shared" si="25"/>
        <v>0</v>
      </c>
      <c r="V137" s="76">
        <f t="shared" si="26"/>
        <v>0</v>
      </c>
      <c r="W137" s="134">
        <f t="shared" si="27"/>
        <v>0</v>
      </c>
      <c r="Y137" s="19"/>
      <c r="Z137" s="19"/>
    </row>
    <row r="138" spans="2:26" ht="15.75" x14ac:dyDescent="0.25">
      <c r="B138" s="25">
        <f t="shared" si="29"/>
        <v>6</v>
      </c>
      <c r="C138" s="26"/>
      <c r="D138" s="27" t="s">
        <v>344</v>
      </c>
      <c r="E138" s="27"/>
      <c r="F138" s="27"/>
      <c r="G138" s="27"/>
      <c r="H138" s="27"/>
      <c r="I138" s="27"/>
      <c r="J138" s="27"/>
      <c r="K138" s="34"/>
      <c r="L138" s="34"/>
      <c r="M138" s="51"/>
      <c r="N138" s="51"/>
      <c r="O138" s="118"/>
      <c r="P138" s="51"/>
      <c r="Q138" s="13"/>
      <c r="R138" s="74">
        <v>3</v>
      </c>
      <c r="S138" s="75">
        <f t="shared" si="16"/>
        <v>0</v>
      </c>
      <c r="T138" s="76">
        <v>222</v>
      </c>
      <c r="U138" s="77">
        <f t="shared" si="25"/>
        <v>0</v>
      </c>
      <c r="V138" s="76">
        <f t="shared" si="26"/>
        <v>0</v>
      </c>
      <c r="W138" s="134">
        <f t="shared" si="27"/>
        <v>0</v>
      </c>
      <c r="Y138" s="19"/>
      <c r="Z138" s="19"/>
    </row>
    <row r="139" spans="2:26" ht="15.75" x14ac:dyDescent="0.25">
      <c r="B139" s="25">
        <f t="shared" si="29"/>
        <v>7</v>
      </c>
      <c r="C139" s="26"/>
      <c r="D139" s="27" t="s">
        <v>345</v>
      </c>
      <c r="E139" s="27"/>
      <c r="F139" s="27"/>
      <c r="G139" s="27"/>
      <c r="H139" s="27"/>
      <c r="I139" s="27"/>
      <c r="J139" s="27"/>
      <c r="K139" s="34"/>
      <c r="L139" s="34"/>
      <c r="M139" s="51"/>
      <c r="N139" s="51"/>
      <c r="O139" s="118"/>
      <c r="P139" s="51"/>
      <c r="Q139" s="13"/>
      <c r="R139" s="74">
        <v>3</v>
      </c>
      <c r="S139" s="75">
        <f t="shared" si="16"/>
        <v>0</v>
      </c>
      <c r="T139" s="76">
        <v>266.39999999999998</v>
      </c>
      <c r="U139" s="77">
        <f t="shared" si="25"/>
        <v>0</v>
      </c>
      <c r="V139" s="76">
        <f t="shared" si="26"/>
        <v>0</v>
      </c>
      <c r="W139" s="134">
        <f t="shared" si="27"/>
        <v>0</v>
      </c>
      <c r="Y139" s="19"/>
      <c r="Z139" s="19"/>
    </row>
    <row r="140" spans="2:26" ht="15.75" x14ac:dyDescent="0.25">
      <c r="B140" s="25">
        <f t="shared" si="29"/>
        <v>8</v>
      </c>
      <c r="C140" s="26"/>
      <c r="D140" s="27" t="s">
        <v>346</v>
      </c>
      <c r="E140" s="27"/>
      <c r="F140" s="27"/>
      <c r="G140" s="27"/>
      <c r="H140" s="27"/>
      <c r="I140" s="27"/>
      <c r="J140" s="27"/>
      <c r="K140" s="34"/>
      <c r="L140" s="34"/>
      <c r="M140" s="51"/>
      <c r="N140" s="51"/>
      <c r="O140" s="118"/>
      <c r="P140" s="51"/>
      <c r="Q140" s="13"/>
      <c r="R140" s="74">
        <v>3</v>
      </c>
      <c r="S140" s="75">
        <f t="shared" si="16"/>
        <v>0</v>
      </c>
      <c r="T140" s="76">
        <v>299.7</v>
      </c>
      <c r="U140" s="77">
        <f t="shared" si="25"/>
        <v>0</v>
      </c>
      <c r="V140" s="76">
        <f t="shared" si="26"/>
        <v>0</v>
      </c>
      <c r="W140" s="134">
        <f t="shared" si="27"/>
        <v>0</v>
      </c>
      <c r="Y140" s="19"/>
      <c r="Z140" s="19"/>
    </row>
    <row r="141" spans="2:26" ht="15.75" x14ac:dyDescent="0.25">
      <c r="B141" s="25">
        <f t="shared" si="29"/>
        <v>9</v>
      </c>
      <c r="C141" s="26"/>
      <c r="D141" s="27" t="s">
        <v>347</v>
      </c>
      <c r="E141" s="27"/>
      <c r="F141" s="27"/>
      <c r="G141" s="27"/>
      <c r="H141" s="27"/>
      <c r="I141" s="27"/>
      <c r="J141" s="27"/>
      <c r="K141" s="34"/>
      <c r="L141" s="34"/>
      <c r="M141" s="51"/>
      <c r="N141" s="51"/>
      <c r="O141" s="118"/>
      <c r="P141" s="51"/>
      <c r="Q141" s="13"/>
      <c r="R141" s="74">
        <v>3</v>
      </c>
      <c r="S141" s="75">
        <f t="shared" si="16"/>
        <v>0</v>
      </c>
      <c r="T141" s="76">
        <v>321.89999999999998</v>
      </c>
      <c r="U141" s="77">
        <f t="shared" si="25"/>
        <v>0</v>
      </c>
      <c r="V141" s="76">
        <f t="shared" si="26"/>
        <v>0</v>
      </c>
      <c r="W141" s="134">
        <f t="shared" si="27"/>
        <v>0</v>
      </c>
      <c r="Y141" s="19"/>
      <c r="Z141" s="19"/>
    </row>
    <row r="142" spans="2:26" ht="15.75" customHeight="1" x14ac:dyDescent="0.25">
      <c r="B142" s="25">
        <f t="shared" si="29"/>
        <v>10</v>
      </c>
      <c r="C142" s="26"/>
      <c r="D142" s="27" t="s">
        <v>348</v>
      </c>
      <c r="E142" s="27"/>
      <c r="F142" s="27"/>
      <c r="G142" s="27"/>
      <c r="H142" s="27"/>
      <c r="I142" s="27"/>
      <c r="J142" s="27"/>
      <c r="K142" s="34"/>
      <c r="L142" s="34"/>
      <c r="M142" s="51"/>
      <c r="N142" s="51"/>
      <c r="O142" s="118"/>
      <c r="P142" s="51"/>
      <c r="Q142" s="13"/>
      <c r="R142" s="74">
        <v>3</v>
      </c>
      <c r="S142" s="75">
        <f>Q142/R142</f>
        <v>0</v>
      </c>
      <c r="T142" s="76">
        <v>377.4</v>
      </c>
      <c r="U142" s="77">
        <f t="shared" si="25"/>
        <v>0</v>
      </c>
      <c r="V142" s="76">
        <f t="shared" si="26"/>
        <v>0</v>
      </c>
      <c r="W142" s="134">
        <f t="shared" si="27"/>
        <v>0</v>
      </c>
      <c r="Y142" s="19"/>
      <c r="Z142" s="19"/>
    </row>
    <row r="143" spans="2:26" ht="15.75" customHeight="1" x14ac:dyDescent="0.25">
      <c r="B143" s="25">
        <f t="shared" si="29"/>
        <v>11</v>
      </c>
      <c r="C143" s="26"/>
      <c r="D143" s="27" t="s">
        <v>349</v>
      </c>
      <c r="E143" s="27"/>
      <c r="F143" s="27"/>
      <c r="G143" s="27"/>
      <c r="H143" s="27"/>
      <c r="I143" s="27"/>
      <c r="J143" s="27"/>
      <c r="K143" s="34"/>
      <c r="L143" s="34"/>
      <c r="M143" s="51"/>
      <c r="N143" s="51"/>
      <c r="O143" s="118"/>
      <c r="P143" s="51"/>
      <c r="Q143" s="13"/>
      <c r="R143" s="74">
        <v>3</v>
      </c>
      <c r="S143" s="75">
        <f t="shared" si="16"/>
        <v>0</v>
      </c>
      <c r="T143" s="76">
        <v>310.8</v>
      </c>
      <c r="U143" s="77">
        <f t="shared" si="25"/>
        <v>0</v>
      </c>
      <c r="V143" s="76">
        <f t="shared" si="26"/>
        <v>0</v>
      </c>
      <c r="W143" s="134">
        <f t="shared" si="27"/>
        <v>0</v>
      </c>
      <c r="Y143" s="19"/>
      <c r="Z143" s="19"/>
    </row>
    <row r="144" spans="2:26" ht="15.75" customHeight="1" x14ac:dyDescent="0.25">
      <c r="B144" s="25">
        <f t="shared" si="29"/>
        <v>12</v>
      </c>
      <c r="C144" s="26"/>
      <c r="D144" s="27" t="s">
        <v>350</v>
      </c>
      <c r="E144" s="27"/>
      <c r="F144" s="27"/>
      <c r="G144" s="27"/>
      <c r="H144" s="27"/>
      <c r="I144" s="27"/>
      <c r="J144" s="27"/>
      <c r="K144" s="34"/>
      <c r="L144" s="34"/>
      <c r="M144" s="51"/>
      <c r="N144" s="51"/>
      <c r="O144" s="118"/>
      <c r="P144" s="51"/>
      <c r="Q144" s="13"/>
      <c r="R144" s="74">
        <v>3</v>
      </c>
      <c r="S144" s="75">
        <f t="shared" si="16"/>
        <v>0</v>
      </c>
      <c r="T144" s="76">
        <v>321.89999999999998</v>
      </c>
      <c r="U144" s="77">
        <f t="shared" si="25"/>
        <v>0</v>
      </c>
      <c r="V144" s="76">
        <f t="shared" si="26"/>
        <v>0</v>
      </c>
      <c r="W144" s="134">
        <f t="shared" si="27"/>
        <v>0</v>
      </c>
      <c r="Y144" s="19"/>
      <c r="Z144" s="19"/>
    </row>
    <row r="145" spans="2:26" ht="15.75" customHeight="1" x14ac:dyDescent="0.25">
      <c r="B145" s="25">
        <f t="shared" si="29"/>
        <v>13</v>
      </c>
      <c r="C145" s="26"/>
      <c r="D145" s="27" t="s">
        <v>351</v>
      </c>
      <c r="E145" s="27"/>
      <c r="F145" s="27"/>
      <c r="G145" s="27"/>
      <c r="H145" s="27"/>
      <c r="I145" s="27"/>
      <c r="J145" s="27"/>
      <c r="K145" s="34"/>
      <c r="L145" s="34"/>
      <c r="M145" s="51"/>
      <c r="N145" s="51"/>
      <c r="O145" s="118"/>
      <c r="P145" s="51"/>
      <c r="Q145" s="13"/>
      <c r="R145" s="74">
        <v>3</v>
      </c>
      <c r="S145" s="75">
        <f t="shared" si="16"/>
        <v>0</v>
      </c>
      <c r="T145" s="76">
        <v>377.4</v>
      </c>
      <c r="U145" s="77">
        <f t="shared" si="25"/>
        <v>0</v>
      </c>
      <c r="V145" s="76">
        <f t="shared" si="26"/>
        <v>0</v>
      </c>
      <c r="W145" s="134">
        <f t="shared" si="27"/>
        <v>0</v>
      </c>
      <c r="Y145" s="19"/>
      <c r="Z145" s="19"/>
    </row>
    <row r="146" spans="2:26" ht="15.75" customHeight="1" x14ac:dyDescent="0.25">
      <c r="B146" s="25">
        <f t="shared" si="29"/>
        <v>14</v>
      </c>
      <c r="C146" s="26"/>
      <c r="D146" s="27" t="s">
        <v>352</v>
      </c>
      <c r="E146" s="27"/>
      <c r="F146" s="27"/>
      <c r="G146" s="27"/>
      <c r="H146" s="27"/>
      <c r="I146" s="27"/>
      <c r="J146" s="27"/>
      <c r="K146" s="34"/>
      <c r="L146" s="34"/>
      <c r="M146" s="51"/>
      <c r="N146" s="51"/>
      <c r="O146" s="118"/>
      <c r="P146" s="51"/>
      <c r="Q146" s="13"/>
      <c r="R146" s="74">
        <v>3</v>
      </c>
      <c r="S146" s="75">
        <f t="shared" si="16"/>
        <v>0</v>
      </c>
      <c r="T146" s="76">
        <v>410.7</v>
      </c>
      <c r="U146" s="77">
        <f t="shared" si="25"/>
        <v>0</v>
      </c>
      <c r="V146" s="76">
        <f t="shared" si="26"/>
        <v>0</v>
      </c>
      <c r="W146" s="134">
        <f t="shared" si="27"/>
        <v>0</v>
      </c>
      <c r="Y146" s="19"/>
      <c r="Z146" s="19"/>
    </row>
    <row r="147" spans="2:26" ht="31.5" x14ac:dyDescent="0.25">
      <c r="B147" s="25">
        <f t="shared" si="29"/>
        <v>15</v>
      </c>
      <c r="C147" s="26"/>
      <c r="D147" s="27" t="s">
        <v>353</v>
      </c>
      <c r="E147" s="27"/>
      <c r="F147" s="27"/>
      <c r="G147" s="27"/>
      <c r="H147" s="27"/>
      <c r="I147" s="27"/>
      <c r="J147" s="27"/>
      <c r="K147" s="34"/>
      <c r="L147" s="34"/>
      <c r="M147" s="51"/>
      <c r="N147" s="51"/>
      <c r="O147" s="118"/>
      <c r="P147" s="51"/>
      <c r="Q147" s="13"/>
      <c r="R147" s="74">
        <v>3</v>
      </c>
      <c r="S147" s="75">
        <f t="shared" si="16"/>
        <v>0</v>
      </c>
      <c r="T147" s="76">
        <v>333</v>
      </c>
      <c r="U147" s="77">
        <f t="shared" si="25"/>
        <v>0</v>
      </c>
      <c r="V147" s="76">
        <f t="shared" si="26"/>
        <v>0</v>
      </c>
      <c r="W147" s="134">
        <f t="shared" si="27"/>
        <v>0</v>
      </c>
      <c r="Y147" s="19"/>
      <c r="Z147" s="19"/>
    </row>
    <row r="148" spans="2:26" ht="15.75" x14ac:dyDescent="0.25">
      <c r="B148" s="25">
        <f t="shared" si="29"/>
        <v>16</v>
      </c>
      <c r="C148" s="26"/>
      <c r="D148" s="27" t="s">
        <v>354</v>
      </c>
      <c r="E148" s="27"/>
      <c r="F148" s="27"/>
      <c r="G148" s="27"/>
      <c r="H148" s="27"/>
      <c r="I148" s="27"/>
      <c r="J148" s="27"/>
      <c r="K148" s="34"/>
      <c r="L148" s="34"/>
      <c r="M148" s="51"/>
      <c r="N148" s="51"/>
      <c r="O148" s="118"/>
      <c r="P148" s="51"/>
      <c r="Q148" s="13"/>
      <c r="R148" s="74">
        <v>3</v>
      </c>
      <c r="S148" s="75">
        <f t="shared" si="16"/>
        <v>0</v>
      </c>
      <c r="T148" s="76">
        <v>410.7</v>
      </c>
      <c r="U148" s="77">
        <f t="shared" si="25"/>
        <v>0</v>
      </c>
      <c r="V148" s="76">
        <f t="shared" si="26"/>
        <v>0</v>
      </c>
      <c r="W148" s="134">
        <f t="shared" si="27"/>
        <v>0</v>
      </c>
      <c r="Y148" s="19"/>
      <c r="Z148" s="19"/>
    </row>
    <row r="149" spans="2:26" ht="32.25" thickBot="1" x14ac:dyDescent="0.3">
      <c r="B149" s="35">
        <f t="shared" si="29"/>
        <v>17</v>
      </c>
      <c r="C149" s="52"/>
      <c r="D149" s="53" t="s">
        <v>355</v>
      </c>
      <c r="E149" s="53"/>
      <c r="F149" s="53"/>
      <c r="G149" s="53"/>
      <c r="H149" s="53"/>
      <c r="I149" s="53"/>
      <c r="J149" s="53"/>
      <c r="K149" s="54"/>
      <c r="L149" s="54"/>
      <c r="M149" s="38"/>
      <c r="N149" s="38"/>
      <c r="O149" s="119"/>
      <c r="P149" s="38"/>
      <c r="Q149" s="14"/>
      <c r="R149" s="79">
        <v>3</v>
      </c>
      <c r="S149" s="80">
        <f t="shared" ref="S149:S178" si="30">Q149/R149</f>
        <v>0</v>
      </c>
      <c r="T149" s="82">
        <v>355.2</v>
      </c>
      <c r="U149" s="77">
        <f t="shared" si="25"/>
        <v>0</v>
      </c>
      <c r="V149" s="76">
        <f t="shared" si="26"/>
        <v>0</v>
      </c>
      <c r="W149" s="134">
        <f t="shared" si="27"/>
        <v>0</v>
      </c>
      <c r="Y149" s="19"/>
      <c r="Z149" s="19"/>
    </row>
    <row r="150" spans="2:26" ht="15.75" thickBot="1" x14ac:dyDescent="0.3">
      <c r="B150" s="39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120"/>
      <c r="P150" s="40"/>
      <c r="Q150" s="15"/>
      <c r="R150" s="40"/>
      <c r="S150" s="83"/>
      <c r="T150" s="120">
        <v>0</v>
      </c>
      <c r="U150" s="40"/>
      <c r="V150" s="40"/>
      <c r="W150" s="84"/>
      <c r="Y150" s="19"/>
      <c r="Z150" s="19"/>
    </row>
    <row r="151" spans="2:26" ht="15.75" x14ac:dyDescent="0.25">
      <c r="B151" s="42">
        <v>1</v>
      </c>
      <c r="C151" s="43" t="s">
        <v>229</v>
      </c>
      <c r="D151" s="44" t="s">
        <v>230</v>
      </c>
      <c r="E151" s="23">
        <v>4607122622705</v>
      </c>
      <c r="F151" s="45"/>
      <c r="G151" s="45"/>
      <c r="H151" s="45"/>
      <c r="I151" s="45"/>
      <c r="J151" s="45"/>
      <c r="K151" s="24">
        <v>25</v>
      </c>
      <c r="L151" s="24">
        <v>14</v>
      </c>
      <c r="M151" s="145">
        <v>190</v>
      </c>
      <c r="N151" s="60"/>
      <c r="O151" s="48"/>
      <c r="P151" s="60"/>
      <c r="Q151" s="16"/>
      <c r="R151" s="85">
        <v>10</v>
      </c>
      <c r="S151" s="86">
        <f t="shared" si="30"/>
        <v>0</v>
      </c>
      <c r="T151" s="87">
        <v>12.765000000000001</v>
      </c>
      <c r="U151" s="77">
        <f t="shared" ref="U151:U171" si="31">T151*Q151</f>
        <v>0</v>
      </c>
      <c r="V151" s="76">
        <f t="shared" ref="V151:V171" si="32">S151*N151</f>
        <v>0</v>
      </c>
      <c r="W151" s="134">
        <f t="shared" ref="W151:W171" si="33">S151*O151</f>
        <v>0</v>
      </c>
      <c r="Y151" s="19"/>
      <c r="Z151" s="19"/>
    </row>
    <row r="152" spans="2:26" ht="15.75" x14ac:dyDescent="0.25">
      <c r="B152" s="25">
        <f t="shared" ref="B152:B171" si="34">B151+1</f>
        <v>2</v>
      </c>
      <c r="C152" s="26" t="s">
        <v>231</v>
      </c>
      <c r="D152" s="27" t="s">
        <v>232</v>
      </c>
      <c r="E152" s="23">
        <v>4607122622712</v>
      </c>
      <c r="F152" s="23"/>
      <c r="G152" s="23"/>
      <c r="H152" s="23"/>
      <c r="I152" s="23"/>
      <c r="J152" s="23"/>
      <c r="K152" s="28">
        <v>30</v>
      </c>
      <c r="L152" s="28">
        <v>14</v>
      </c>
      <c r="M152" s="109">
        <v>190</v>
      </c>
      <c r="N152" s="51"/>
      <c r="O152" s="30"/>
      <c r="P152" s="51"/>
      <c r="Q152" s="13"/>
      <c r="R152" s="74">
        <v>10</v>
      </c>
      <c r="S152" s="75">
        <f t="shared" si="30"/>
        <v>0</v>
      </c>
      <c r="T152" s="76">
        <v>14.43</v>
      </c>
      <c r="U152" s="77">
        <f t="shared" si="31"/>
        <v>0</v>
      </c>
      <c r="V152" s="76">
        <f t="shared" si="32"/>
        <v>0</v>
      </c>
      <c r="W152" s="134">
        <f t="shared" si="33"/>
        <v>0</v>
      </c>
      <c r="Y152" s="19"/>
      <c r="Z152" s="19"/>
    </row>
    <row r="153" spans="2:26" ht="15.75" x14ac:dyDescent="0.25">
      <c r="B153" s="25">
        <f t="shared" si="34"/>
        <v>3</v>
      </c>
      <c r="C153" s="26" t="s">
        <v>233</v>
      </c>
      <c r="D153" s="27" t="s">
        <v>234</v>
      </c>
      <c r="E153" s="23">
        <v>4607122622729</v>
      </c>
      <c r="F153" s="23"/>
      <c r="G153" s="23"/>
      <c r="H153" s="23"/>
      <c r="I153" s="23"/>
      <c r="J153" s="23"/>
      <c r="K153" s="28">
        <v>40</v>
      </c>
      <c r="L153" s="28">
        <v>14</v>
      </c>
      <c r="M153" s="109">
        <v>190</v>
      </c>
      <c r="N153" s="51"/>
      <c r="O153" s="30"/>
      <c r="P153" s="51"/>
      <c r="Q153" s="13"/>
      <c r="R153" s="74">
        <v>10</v>
      </c>
      <c r="S153" s="75">
        <f t="shared" si="30"/>
        <v>0</v>
      </c>
      <c r="T153" s="76">
        <v>16.094999999999999</v>
      </c>
      <c r="U153" s="77">
        <f t="shared" si="31"/>
        <v>0</v>
      </c>
      <c r="V153" s="76">
        <f t="shared" si="32"/>
        <v>0</v>
      </c>
      <c r="W153" s="134">
        <f t="shared" si="33"/>
        <v>0</v>
      </c>
      <c r="Y153" s="19"/>
      <c r="Z153" s="19"/>
    </row>
    <row r="154" spans="2:26" ht="15.75" x14ac:dyDescent="0.25">
      <c r="B154" s="25">
        <f t="shared" si="34"/>
        <v>4</v>
      </c>
      <c r="C154" s="26" t="s">
        <v>235</v>
      </c>
      <c r="D154" s="27" t="s">
        <v>236</v>
      </c>
      <c r="E154" s="23">
        <v>4607122622736</v>
      </c>
      <c r="F154" s="23"/>
      <c r="G154" s="23"/>
      <c r="H154" s="23"/>
      <c r="I154" s="23"/>
      <c r="J154" s="23"/>
      <c r="K154" s="28">
        <v>50</v>
      </c>
      <c r="L154" s="28">
        <v>14</v>
      </c>
      <c r="M154" s="109">
        <v>190</v>
      </c>
      <c r="N154" s="51"/>
      <c r="O154" s="30"/>
      <c r="P154" s="51"/>
      <c r="Q154" s="13"/>
      <c r="R154" s="74">
        <v>10</v>
      </c>
      <c r="S154" s="75">
        <f t="shared" si="30"/>
        <v>0</v>
      </c>
      <c r="T154" s="76">
        <v>19.98</v>
      </c>
      <c r="U154" s="77">
        <f t="shared" si="31"/>
        <v>0</v>
      </c>
      <c r="V154" s="76">
        <f t="shared" si="32"/>
        <v>0</v>
      </c>
      <c r="W154" s="134">
        <f t="shared" si="33"/>
        <v>0</v>
      </c>
      <c r="Y154" s="19"/>
      <c r="Z154" s="19"/>
    </row>
    <row r="155" spans="2:26" ht="15.75" x14ac:dyDescent="0.25">
      <c r="B155" s="25">
        <f t="shared" si="34"/>
        <v>5</v>
      </c>
      <c r="C155" s="26" t="s">
        <v>237</v>
      </c>
      <c r="D155" s="27" t="s">
        <v>238</v>
      </c>
      <c r="E155" s="23">
        <v>4607122622880</v>
      </c>
      <c r="F155" s="23"/>
      <c r="G155" s="23"/>
      <c r="H155" s="23"/>
      <c r="I155" s="23"/>
      <c r="J155" s="23"/>
      <c r="K155" s="28">
        <v>60</v>
      </c>
      <c r="L155" s="28">
        <v>14</v>
      </c>
      <c r="M155" s="109">
        <v>190</v>
      </c>
      <c r="N155" s="51"/>
      <c r="O155" s="30"/>
      <c r="P155" s="51"/>
      <c r="Q155" s="13"/>
      <c r="R155" s="74">
        <v>10</v>
      </c>
      <c r="S155" s="75">
        <f t="shared" si="30"/>
        <v>0</v>
      </c>
      <c r="T155" s="76">
        <v>22.754999999999999</v>
      </c>
      <c r="U155" s="77">
        <f t="shared" si="31"/>
        <v>0</v>
      </c>
      <c r="V155" s="76">
        <f t="shared" si="32"/>
        <v>0</v>
      </c>
      <c r="W155" s="134">
        <f t="shared" si="33"/>
        <v>0</v>
      </c>
      <c r="Y155" s="19"/>
      <c r="Z155" s="19"/>
    </row>
    <row r="156" spans="2:26" ht="15.75" x14ac:dyDescent="0.25">
      <c r="B156" s="25">
        <f t="shared" si="34"/>
        <v>6</v>
      </c>
      <c r="C156" s="26" t="s">
        <v>239</v>
      </c>
      <c r="D156" s="27" t="s">
        <v>240</v>
      </c>
      <c r="E156" s="23">
        <v>4607122622743</v>
      </c>
      <c r="F156" s="23"/>
      <c r="G156" s="23"/>
      <c r="H156" s="23"/>
      <c r="I156" s="23"/>
      <c r="J156" s="23"/>
      <c r="K156" s="28">
        <v>75</v>
      </c>
      <c r="L156" s="28">
        <v>14</v>
      </c>
      <c r="M156" s="109">
        <v>190</v>
      </c>
      <c r="N156" s="51"/>
      <c r="O156" s="30"/>
      <c r="P156" s="51"/>
      <c r="Q156" s="13"/>
      <c r="R156" s="74">
        <v>10</v>
      </c>
      <c r="S156" s="75">
        <f t="shared" si="30"/>
        <v>0</v>
      </c>
      <c r="T156" s="76">
        <v>27.75</v>
      </c>
      <c r="U156" s="77">
        <f t="shared" si="31"/>
        <v>0</v>
      </c>
      <c r="V156" s="76">
        <f t="shared" si="32"/>
        <v>0</v>
      </c>
      <c r="W156" s="134">
        <f t="shared" si="33"/>
        <v>0</v>
      </c>
      <c r="Y156" s="19"/>
      <c r="Z156" s="19"/>
    </row>
    <row r="157" spans="2:26" ht="15.75" x14ac:dyDescent="0.25">
      <c r="B157" s="25">
        <f t="shared" si="34"/>
        <v>7</v>
      </c>
      <c r="C157" s="26" t="s">
        <v>241</v>
      </c>
      <c r="D157" s="27" t="s">
        <v>242</v>
      </c>
      <c r="E157" s="23">
        <v>4607122622750</v>
      </c>
      <c r="F157" s="23"/>
      <c r="G157" s="23"/>
      <c r="H157" s="23"/>
      <c r="I157" s="23"/>
      <c r="J157" s="23"/>
      <c r="K157" s="28">
        <v>90</v>
      </c>
      <c r="L157" s="28">
        <v>14</v>
      </c>
      <c r="M157" s="109">
        <v>190</v>
      </c>
      <c r="N157" s="51"/>
      <c r="O157" s="30"/>
      <c r="P157" s="51"/>
      <c r="Q157" s="13"/>
      <c r="R157" s="74">
        <v>10</v>
      </c>
      <c r="S157" s="75">
        <f t="shared" si="30"/>
        <v>0</v>
      </c>
      <c r="T157" s="76">
        <v>32.744999999999997</v>
      </c>
      <c r="U157" s="77">
        <f t="shared" si="31"/>
        <v>0</v>
      </c>
      <c r="V157" s="76">
        <f t="shared" si="32"/>
        <v>0</v>
      </c>
      <c r="W157" s="134">
        <f t="shared" si="33"/>
        <v>0</v>
      </c>
      <c r="Y157" s="19"/>
      <c r="Z157" s="19"/>
    </row>
    <row r="158" spans="2:26" ht="15.75" customHeight="1" x14ac:dyDescent="0.25">
      <c r="B158" s="25">
        <f t="shared" si="34"/>
        <v>8</v>
      </c>
      <c r="C158" s="26" t="s">
        <v>243</v>
      </c>
      <c r="D158" s="27" t="s">
        <v>244</v>
      </c>
      <c r="E158" s="23"/>
      <c r="F158" s="23"/>
      <c r="G158" s="23"/>
      <c r="H158" s="23"/>
      <c r="I158" s="23"/>
      <c r="J158" s="23"/>
      <c r="K158" s="28">
        <v>100</v>
      </c>
      <c r="L158" s="28">
        <v>14</v>
      </c>
      <c r="M158" s="109">
        <v>190</v>
      </c>
      <c r="N158" s="51"/>
      <c r="O158" s="30"/>
      <c r="P158" s="51"/>
      <c r="Q158" s="13"/>
      <c r="R158" s="74">
        <v>10</v>
      </c>
      <c r="S158" s="75">
        <f t="shared" si="30"/>
        <v>0</v>
      </c>
      <c r="T158" s="76">
        <v>36.630000000000003</v>
      </c>
      <c r="U158" s="77">
        <f t="shared" si="31"/>
        <v>0</v>
      </c>
      <c r="V158" s="76">
        <f t="shared" si="32"/>
        <v>0</v>
      </c>
      <c r="W158" s="134">
        <f t="shared" si="33"/>
        <v>0</v>
      </c>
      <c r="Y158" s="19"/>
      <c r="Z158" s="19"/>
    </row>
    <row r="159" spans="2:26" ht="15.75" x14ac:dyDescent="0.25">
      <c r="B159" s="25">
        <f t="shared" si="34"/>
        <v>9</v>
      </c>
      <c r="C159" s="26" t="s">
        <v>245</v>
      </c>
      <c r="D159" s="27" t="s">
        <v>246</v>
      </c>
      <c r="E159" s="23">
        <v>4607122622774</v>
      </c>
      <c r="F159" s="23"/>
      <c r="G159" s="23"/>
      <c r="H159" s="23"/>
      <c r="I159" s="23"/>
      <c r="J159" s="23"/>
      <c r="K159" s="28">
        <v>70</v>
      </c>
      <c r="L159" s="28">
        <v>30</v>
      </c>
      <c r="M159" s="109">
        <v>210</v>
      </c>
      <c r="N159" s="51"/>
      <c r="O159" s="30"/>
      <c r="P159" s="51"/>
      <c r="Q159" s="13"/>
      <c r="R159" s="74">
        <v>10</v>
      </c>
      <c r="S159" s="75">
        <f t="shared" si="30"/>
        <v>0</v>
      </c>
      <c r="T159" s="76">
        <v>38.295000000000002</v>
      </c>
      <c r="U159" s="77">
        <f t="shared" si="31"/>
        <v>0</v>
      </c>
      <c r="V159" s="76">
        <f t="shared" si="32"/>
        <v>0</v>
      </c>
      <c r="W159" s="134">
        <f t="shared" si="33"/>
        <v>0</v>
      </c>
      <c r="Y159" s="19"/>
      <c r="Z159" s="19"/>
    </row>
    <row r="160" spans="2:26" ht="15.75" x14ac:dyDescent="0.25">
      <c r="B160" s="25">
        <f t="shared" si="34"/>
        <v>10</v>
      </c>
      <c r="C160" s="26" t="s">
        <v>247</v>
      </c>
      <c r="D160" s="27" t="s">
        <v>248</v>
      </c>
      <c r="E160" s="23">
        <v>4607122622781</v>
      </c>
      <c r="F160" s="23"/>
      <c r="G160" s="23"/>
      <c r="H160" s="23"/>
      <c r="I160" s="23"/>
      <c r="J160" s="23"/>
      <c r="K160" s="28">
        <v>90</v>
      </c>
      <c r="L160" s="28">
        <v>30</v>
      </c>
      <c r="M160" s="109">
        <v>210</v>
      </c>
      <c r="N160" s="51"/>
      <c r="O160" s="30"/>
      <c r="P160" s="51"/>
      <c r="Q160" s="13"/>
      <c r="R160" s="74">
        <v>10</v>
      </c>
      <c r="S160" s="75">
        <f t="shared" si="30"/>
        <v>0</v>
      </c>
      <c r="T160" s="76">
        <v>44.4</v>
      </c>
      <c r="U160" s="77">
        <f t="shared" si="31"/>
        <v>0</v>
      </c>
      <c r="V160" s="76">
        <f t="shared" si="32"/>
        <v>0</v>
      </c>
      <c r="W160" s="134">
        <f t="shared" si="33"/>
        <v>0</v>
      </c>
      <c r="Y160" s="19"/>
      <c r="Z160" s="19"/>
    </row>
    <row r="161" spans="2:26" ht="15.75" x14ac:dyDescent="0.25">
      <c r="B161" s="25">
        <f t="shared" si="34"/>
        <v>11</v>
      </c>
      <c r="C161" s="26" t="s">
        <v>249</v>
      </c>
      <c r="D161" s="27" t="s">
        <v>250</v>
      </c>
      <c r="E161" s="23">
        <v>4607122622798</v>
      </c>
      <c r="F161" s="23"/>
      <c r="G161" s="23"/>
      <c r="H161" s="23"/>
      <c r="I161" s="23"/>
      <c r="J161" s="23"/>
      <c r="K161" s="28">
        <v>110</v>
      </c>
      <c r="L161" s="28">
        <v>30</v>
      </c>
      <c r="M161" s="109">
        <v>210</v>
      </c>
      <c r="N161" s="51"/>
      <c r="O161" s="30"/>
      <c r="P161" s="51"/>
      <c r="Q161" s="13"/>
      <c r="R161" s="74">
        <v>10</v>
      </c>
      <c r="S161" s="75">
        <f t="shared" si="30"/>
        <v>0</v>
      </c>
      <c r="T161" s="76">
        <v>50.505000000000003</v>
      </c>
      <c r="U161" s="77">
        <f t="shared" si="31"/>
        <v>0</v>
      </c>
      <c r="V161" s="76">
        <f t="shared" si="32"/>
        <v>0</v>
      </c>
      <c r="W161" s="134">
        <f t="shared" si="33"/>
        <v>0</v>
      </c>
      <c r="Y161" s="19"/>
      <c r="Z161" s="19"/>
    </row>
    <row r="162" spans="2:26" ht="15.75" x14ac:dyDescent="0.25">
      <c r="B162" s="25">
        <f t="shared" si="34"/>
        <v>12</v>
      </c>
      <c r="C162" s="26" t="s">
        <v>251</v>
      </c>
      <c r="D162" s="27" t="s">
        <v>252</v>
      </c>
      <c r="E162" s="23">
        <v>4607122622804</v>
      </c>
      <c r="F162" s="23"/>
      <c r="G162" s="23"/>
      <c r="H162" s="23"/>
      <c r="I162" s="23"/>
      <c r="J162" s="23"/>
      <c r="K162" s="28">
        <v>130</v>
      </c>
      <c r="L162" s="28">
        <v>30</v>
      </c>
      <c r="M162" s="109">
        <v>210</v>
      </c>
      <c r="N162" s="51"/>
      <c r="O162" s="30"/>
      <c r="P162" s="51"/>
      <c r="Q162" s="13"/>
      <c r="R162" s="74">
        <v>10</v>
      </c>
      <c r="S162" s="75">
        <f t="shared" si="30"/>
        <v>0</v>
      </c>
      <c r="T162" s="76">
        <v>59.384999999999998</v>
      </c>
      <c r="U162" s="77">
        <f t="shared" si="31"/>
        <v>0</v>
      </c>
      <c r="V162" s="76">
        <f t="shared" si="32"/>
        <v>0</v>
      </c>
      <c r="W162" s="134">
        <f t="shared" si="33"/>
        <v>0</v>
      </c>
      <c r="Y162" s="19"/>
      <c r="Z162" s="19"/>
    </row>
    <row r="163" spans="2:26" ht="15.75" x14ac:dyDescent="0.25">
      <c r="B163" s="25">
        <f t="shared" si="34"/>
        <v>13</v>
      </c>
      <c r="C163" s="26" t="s">
        <v>253</v>
      </c>
      <c r="D163" s="27" t="s">
        <v>254</v>
      </c>
      <c r="E163" s="23">
        <v>4607122622811</v>
      </c>
      <c r="F163" s="23"/>
      <c r="G163" s="23"/>
      <c r="H163" s="23"/>
      <c r="I163" s="23"/>
      <c r="J163" s="23"/>
      <c r="K163" s="28">
        <v>140</v>
      </c>
      <c r="L163" s="28">
        <v>40</v>
      </c>
      <c r="M163" s="109">
        <v>210</v>
      </c>
      <c r="N163" s="51"/>
      <c r="O163" s="30"/>
      <c r="P163" s="51"/>
      <c r="Q163" s="13"/>
      <c r="R163" s="74">
        <v>10</v>
      </c>
      <c r="S163" s="75">
        <f t="shared" si="30"/>
        <v>0</v>
      </c>
      <c r="T163" s="76">
        <v>76.034999999999997</v>
      </c>
      <c r="U163" s="77">
        <f t="shared" si="31"/>
        <v>0</v>
      </c>
      <c r="V163" s="76">
        <f t="shared" si="32"/>
        <v>0</v>
      </c>
      <c r="W163" s="134">
        <f t="shared" si="33"/>
        <v>0</v>
      </c>
      <c r="Y163" s="19"/>
      <c r="Z163" s="19"/>
    </row>
    <row r="164" spans="2:26" ht="15.75" x14ac:dyDescent="0.25">
      <c r="B164" s="25">
        <f t="shared" si="34"/>
        <v>14</v>
      </c>
      <c r="C164" s="26" t="s">
        <v>255</v>
      </c>
      <c r="D164" s="27" t="s">
        <v>256</v>
      </c>
      <c r="E164" s="23">
        <v>4607122622828</v>
      </c>
      <c r="F164" s="23"/>
      <c r="G164" s="23"/>
      <c r="H164" s="23"/>
      <c r="I164" s="23"/>
      <c r="J164" s="23"/>
      <c r="K164" s="28">
        <v>150</v>
      </c>
      <c r="L164" s="28">
        <v>50</v>
      </c>
      <c r="M164" s="109">
        <v>210</v>
      </c>
      <c r="N164" s="51"/>
      <c r="O164" s="30"/>
      <c r="P164" s="51"/>
      <c r="Q164" s="13"/>
      <c r="R164" s="74">
        <v>10</v>
      </c>
      <c r="S164" s="75">
        <f t="shared" si="30"/>
        <v>0</v>
      </c>
      <c r="T164" s="76">
        <v>93.24</v>
      </c>
      <c r="U164" s="77">
        <f t="shared" si="31"/>
        <v>0</v>
      </c>
      <c r="V164" s="76">
        <f t="shared" si="32"/>
        <v>0</v>
      </c>
      <c r="W164" s="134">
        <f t="shared" si="33"/>
        <v>0</v>
      </c>
      <c r="Y164" s="19"/>
      <c r="Z164" s="19"/>
    </row>
    <row r="165" spans="2:26" ht="15.75" x14ac:dyDescent="0.25">
      <c r="B165" s="25">
        <f t="shared" si="34"/>
        <v>15</v>
      </c>
      <c r="C165" s="26" t="s">
        <v>257</v>
      </c>
      <c r="D165" s="27" t="s">
        <v>258</v>
      </c>
      <c r="E165" s="23">
        <v>4607122622835</v>
      </c>
      <c r="F165" s="23"/>
      <c r="G165" s="23"/>
      <c r="H165" s="23"/>
      <c r="I165" s="23"/>
      <c r="J165" s="23"/>
      <c r="K165" s="28">
        <v>180</v>
      </c>
      <c r="L165" s="28">
        <v>50</v>
      </c>
      <c r="M165" s="109">
        <v>210</v>
      </c>
      <c r="N165" s="51"/>
      <c r="O165" s="30"/>
      <c r="P165" s="51"/>
      <c r="Q165" s="13"/>
      <c r="R165" s="74">
        <v>10</v>
      </c>
      <c r="S165" s="75">
        <f t="shared" si="30"/>
        <v>0</v>
      </c>
      <c r="T165" s="76">
        <v>128.76</v>
      </c>
      <c r="U165" s="77">
        <f t="shared" si="31"/>
        <v>0</v>
      </c>
      <c r="V165" s="76">
        <f t="shared" si="32"/>
        <v>0</v>
      </c>
      <c r="W165" s="134">
        <f t="shared" si="33"/>
        <v>0</v>
      </c>
      <c r="Y165" s="19"/>
      <c r="Z165" s="19"/>
    </row>
    <row r="166" spans="2:26" ht="15.75" x14ac:dyDescent="0.25">
      <c r="B166" s="25">
        <f t="shared" si="34"/>
        <v>16</v>
      </c>
      <c r="C166" s="26" t="s">
        <v>259</v>
      </c>
      <c r="D166" s="27" t="s">
        <v>260</v>
      </c>
      <c r="E166" s="23"/>
      <c r="F166" s="23"/>
      <c r="G166" s="23"/>
      <c r="H166" s="23"/>
      <c r="I166" s="23"/>
      <c r="J166" s="23"/>
      <c r="K166" s="28">
        <v>20</v>
      </c>
      <c r="L166" s="28">
        <v>20</v>
      </c>
      <c r="M166" s="109">
        <v>230</v>
      </c>
      <c r="N166" s="51"/>
      <c r="O166" s="30"/>
      <c r="P166" s="51"/>
      <c r="Q166" s="13"/>
      <c r="R166" s="74">
        <v>10</v>
      </c>
      <c r="S166" s="75">
        <f t="shared" si="30"/>
        <v>0</v>
      </c>
      <c r="T166" s="76">
        <v>14.43</v>
      </c>
      <c r="U166" s="77">
        <f t="shared" si="31"/>
        <v>0</v>
      </c>
      <c r="V166" s="76">
        <f t="shared" si="32"/>
        <v>0</v>
      </c>
      <c r="W166" s="134">
        <f t="shared" si="33"/>
        <v>0</v>
      </c>
      <c r="Y166" s="19"/>
      <c r="Z166" s="19"/>
    </row>
    <row r="167" spans="2:26" ht="15.75" x14ac:dyDescent="0.25">
      <c r="B167" s="25">
        <f t="shared" si="34"/>
        <v>17</v>
      </c>
      <c r="C167" s="26" t="s">
        <v>261</v>
      </c>
      <c r="D167" s="27" t="s">
        <v>262</v>
      </c>
      <c r="E167" s="23"/>
      <c r="F167" s="23"/>
      <c r="G167" s="23"/>
      <c r="H167" s="23"/>
      <c r="I167" s="23"/>
      <c r="J167" s="23"/>
      <c r="K167" s="28">
        <v>30</v>
      </c>
      <c r="L167" s="28">
        <v>30</v>
      </c>
      <c r="M167" s="109">
        <v>230</v>
      </c>
      <c r="N167" s="51"/>
      <c r="O167" s="30"/>
      <c r="P167" s="51"/>
      <c r="Q167" s="13"/>
      <c r="R167" s="74">
        <v>10</v>
      </c>
      <c r="S167" s="75">
        <f t="shared" si="30"/>
        <v>0</v>
      </c>
      <c r="T167" s="76">
        <v>18.87</v>
      </c>
      <c r="U167" s="77">
        <f t="shared" si="31"/>
        <v>0</v>
      </c>
      <c r="V167" s="76">
        <f t="shared" si="32"/>
        <v>0</v>
      </c>
      <c r="W167" s="134">
        <f t="shared" si="33"/>
        <v>0</v>
      </c>
      <c r="Y167" s="19"/>
      <c r="Z167" s="19"/>
    </row>
    <row r="168" spans="2:26" ht="15.75" x14ac:dyDescent="0.25">
      <c r="B168" s="25">
        <f t="shared" si="34"/>
        <v>18</v>
      </c>
      <c r="C168" s="26" t="s">
        <v>263</v>
      </c>
      <c r="D168" s="27" t="s">
        <v>264</v>
      </c>
      <c r="E168" s="23">
        <v>4607122622859</v>
      </c>
      <c r="F168" s="23"/>
      <c r="G168" s="23"/>
      <c r="H168" s="23"/>
      <c r="I168" s="23"/>
      <c r="J168" s="23"/>
      <c r="K168" s="28">
        <v>40</v>
      </c>
      <c r="L168" s="28">
        <v>40</v>
      </c>
      <c r="M168" s="109">
        <v>230</v>
      </c>
      <c r="N168" s="51"/>
      <c r="O168" s="30"/>
      <c r="P168" s="51"/>
      <c r="Q168" s="13"/>
      <c r="R168" s="74">
        <v>10</v>
      </c>
      <c r="S168" s="75">
        <f t="shared" si="30"/>
        <v>0</v>
      </c>
      <c r="T168" s="76">
        <v>28.305</v>
      </c>
      <c r="U168" s="77">
        <f t="shared" si="31"/>
        <v>0</v>
      </c>
      <c r="V168" s="76">
        <f t="shared" si="32"/>
        <v>0</v>
      </c>
      <c r="W168" s="134">
        <f t="shared" si="33"/>
        <v>0</v>
      </c>
      <c r="Y168" s="19"/>
      <c r="Z168" s="19"/>
    </row>
    <row r="169" spans="2:26" ht="15.75" x14ac:dyDescent="0.25">
      <c r="B169" s="25">
        <f t="shared" si="34"/>
        <v>19</v>
      </c>
      <c r="C169" s="26" t="s">
        <v>265</v>
      </c>
      <c r="D169" s="27" t="s">
        <v>266</v>
      </c>
      <c r="E169" s="23">
        <v>4607122622866</v>
      </c>
      <c r="F169" s="23"/>
      <c r="G169" s="23"/>
      <c r="H169" s="23"/>
      <c r="I169" s="23"/>
      <c r="J169" s="23"/>
      <c r="K169" s="28">
        <v>50</v>
      </c>
      <c r="L169" s="28">
        <v>50</v>
      </c>
      <c r="M169" s="109">
        <v>230</v>
      </c>
      <c r="N169" s="51"/>
      <c r="O169" s="30"/>
      <c r="P169" s="51"/>
      <c r="Q169" s="13"/>
      <c r="R169" s="74">
        <v>10</v>
      </c>
      <c r="S169" s="75">
        <f t="shared" si="30"/>
        <v>0</v>
      </c>
      <c r="T169" s="76">
        <v>41.625</v>
      </c>
      <c r="U169" s="77">
        <f t="shared" si="31"/>
        <v>0</v>
      </c>
      <c r="V169" s="76">
        <f t="shared" si="32"/>
        <v>0</v>
      </c>
      <c r="W169" s="134">
        <f t="shared" si="33"/>
        <v>0</v>
      </c>
      <c r="Y169" s="19"/>
      <c r="Z169" s="19"/>
    </row>
    <row r="170" spans="2:26" ht="15.75" x14ac:dyDescent="0.25">
      <c r="B170" s="25">
        <f t="shared" si="34"/>
        <v>20</v>
      </c>
      <c r="C170" s="26" t="s">
        <v>267</v>
      </c>
      <c r="D170" s="27" t="s">
        <v>268</v>
      </c>
      <c r="E170" s="23">
        <v>4607122622873</v>
      </c>
      <c r="F170" s="23"/>
      <c r="G170" s="23"/>
      <c r="H170" s="23"/>
      <c r="I170" s="23"/>
      <c r="J170" s="23"/>
      <c r="K170" s="28">
        <v>60</v>
      </c>
      <c r="L170" s="28">
        <v>60</v>
      </c>
      <c r="M170" s="109">
        <v>230</v>
      </c>
      <c r="N170" s="51"/>
      <c r="O170" s="30"/>
      <c r="P170" s="51"/>
      <c r="Q170" s="13"/>
      <c r="R170" s="74">
        <v>10</v>
      </c>
      <c r="S170" s="75">
        <f t="shared" si="30"/>
        <v>0</v>
      </c>
      <c r="T170" s="76">
        <v>52.17</v>
      </c>
      <c r="U170" s="77">
        <f t="shared" si="31"/>
        <v>0</v>
      </c>
      <c r="V170" s="76">
        <f t="shared" si="32"/>
        <v>0</v>
      </c>
      <c r="W170" s="134">
        <f t="shared" si="33"/>
        <v>0</v>
      </c>
      <c r="Y170" s="19"/>
      <c r="Z170" s="19"/>
    </row>
    <row r="171" spans="2:26" ht="16.5" thickBot="1" x14ac:dyDescent="0.3">
      <c r="B171" s="35">
        <f t="shared" si="34"/>
        <v>21</v>
      </c>
      <c r="C171" s="52" t="s">
        <v>269</v>
      </c>
      <c r="D171" s="53" t="s">
        <v>270</v>
      </c>
      <c r="E171" s="61"/>
      <c r="F171" s="55"/>
      <c r="G171" s="55"/>
      <c r="H171" s="55"/>
      <c r="I171" s="55"/>
      <c r="J171" s="55"/>
      <c r="K171" s="146">
        <v>75</v>
      </c>
      <c r="L171" s="146">
        <v>75</v>
      </c>
      <c r="M171" s="147">
        <v>230</v>
      </c>
      <c r="N171" s="38"/>
      <c r="O171" s="58"/>
      <c r="P171" s="38"/>
      <c r="Q171" s="14"/>
      <c r="R171" s="79">
        <v>10</v>
      </c>
      <c r="S171" s="80">
        <f t="shared" si="30"/>
        <v>0</v>
      </c>
      <c r="T171" s="82">
        <v>94.35</v>
      </c>
      <c r="U171" s="77">
        <f t="shared" si="31"/>
        <v>0</v>
      </c>
      <c r="V171" s="76">
        <f t="shared" si="32"/>
        <v>0</v>
      </c>
      <c r="W171" s="134">
        <f t="shared" si="33"/>
        <v>0</v>
      </c>
      <c r="Y171" s="19"/>
      <c r="Z171" s="19"/>
    </row>
    <row r="172" spans="2:26" ht="15.75" thickBot="1" x14ac:dyDescent="0.3">
      <c r="B172" s="39"/>
      <c r="C172" s="40"/>
      <c r="D172" s="62" t="s">
        <v>278</v>
      </c>
      <c r="E172" s="62"/>
      <c r="F172" s="62"/>
      <c r="G172" s="62"/>
      <c r="H172" s="62"/>
      <c r="I172" s="62"/>
      <c r="J172" s="62"/>
      <c r="K172" s="62"/>
      <c r="L172" s="62"/>
      <c r="M172" s="40"/>
      <c r="N172" s="40"/>
      <c r="O172" s="122"/>
      <c r="P172" s="40"/>
      <c r="Q172" s="15"/>
      <c r="R172" s="40"/>
      <c r="S172" s="83"/>
      <c r="T172" s="120">
        <v>0</v>
      </c>
      <c r="U172" s="40"/>
      <c r="V172" s="40"/>
      <c r="W172" s="84"/>
      <c r="Y172" s="19"/>
      <c r="Z172" s="19"/>
    </row>
    <row r="173" spans="2:26" ht="25.5" x14ac:dyDescent="0.25">
      <c r="B173" s="42">
        <v>1</v>
      </c>
      <c r="C173" s="43"/>
      <c r="D173" s="63" t="s">
        <v>272</v>
      </c>
      <c r="E173" s="63"/>
      <c r="F173" s="63"/>
      <c r="G173" s="63"/>
      <c r="H173" s="63"/>
      <c r="I173" s="63"/>
      <c r="J173" s="63"/>
      <c r="K173" s="63"/>
      <c r="L173" s="63"/>
      <c r="M173" s="46"/>
      <c r="N173" s="60"/>
      <c r="O173" s="123"/>
      <c r="P173" s="60"/>
      <c r="Q173" s="16"/>
      <c r="R173" s="85">
        <v>100</v>
      </c>
      <c r="S173" s="86">
        <f>Q173/R173</f>
        <v>0</v>
      </c>
      <c r="T173" s="87">
        <v>0</v>
      </c>
      <c r="U173" s="77">
        <f t="shared" ref="U173:U178" si="35">T173*Q173</f>
        <v>0</v>
      </c>
      <c r="V173" s="76">
        <f>S173*N173</f>
        <v>0</v>
      </c>
      <c r="W173" s="134">
        <f t="shared" ref="W173:W178" si="36">S173*O173</f>
        <v>0</v>
      </c>
      <c r="Y173" s="19"/>
      <c r="Z173" s="19"/>
    </row>
    <row r="174" spans="2:26" ht="25.5" x14ac:dyDescent="0.25">
      <c r="B174" s="25">
        <f>B173+1</f>
        <v>2</v>
      </c>
      <c r="C174" s="26"/>
      <c r="D174" s="64" t="s">
        <v>273</v>
      </c>
      <c r="E174" s="64"/>
      <c r="F174" s="64"/>
      <c r="G174" s="64"/>
      <c r="H174" s="64"/>
      <c r="I174" s="64"/>
      <c r="J174" s="64"/>
      <c r="K174" s="64"/>
      <c r="L174" s="64"/>
      <c r="M174" s="29"/>
      <c r="N174" s="51"/>
      <c r="O174" s="124"/>
      <c r="P174" s="51"/>
      <c r="Q174" s="13"/>
      <c r="R174" s="85">
        <v>100</v>
      </c>
      <c r="S174" s="75">
        <f t="shared" si="30"/>
        <v>0</v>
      </c>
      <c r="T174" s="76">
        <v>0</v>
      </c>
      <c r="U174" s="77">
        <f t="shared" si="35"/>
        <v>0</v>
      </c>
      <c r="V174" s="76">
        <f t="shared" ref="V174:V178" si="37">S174*N174</f>
        <v>0</v>
      </c>
      <c r="W174" s="134">
        <f t="shared" si="36"/>
        <v>0</v>
      </c>
      <c r="Y174" s="19"/>
      <c r="Z174" s="19"/>
    </row>
    <row r="175" spans="2:26" ht="25.5" x14ac:dyDescent="0.25">
      <c r="B175" s="25">
        <f t="shared" ref="B175:B178" si="38">B174+1</f>
        <v>3</v>
      </c>
      <c r="C175" s="26"/>
      <c r="D175" s="64" t="s">
        <v>274</v>
      </c>
      <c r="E175" s="64"/>
      <c r="F175" s="64"/>
      <c r="G175" s="64"/>
      <c r="H175" s="64"/>
      <c r="I175" s="64"/>
      <c r="J175" s="64"/>
      <c r="K175" s="64"/>
      <c r="L175" s="64"/>
      <c r="M175" s="29"/>
      <c r="N175" s="51"/>
      <c r="O175" s="124"/>
      <c r="P175" s="51"/>
      <c r="Q175" s="13"/>
      <c r="R175" s="85">
        <v>100</v>
      </c>
      <c r="S175" s="75">
        <f t="shared" si="30"/>
        <v>0</v>
      </c>
      <c r="T175" s="76">
        <v>0</v>
      </c>
      <c r="U175" s="77">
        <f t="shared" si="35"/>
        <v>0</v>
      </c>
      <c r="V175" s="76">
        <f t="shared" si="37"/>
        <v>0</v>
      </c>
      <c r="W175" s="134">
        <f t="shared" si="36"/>
        <v>0</v>
      </c>
      <c r="Y175" s="19"/>
      <c r="Z175" s="19"/>
    </row>
    <row r="176" spans="2:26" ht="25.5" x14ac:dyDescent="0.25">
      <c r="B176" s="25">
        <f t="shared" si="38"/>
        <v>4</v>
      </c>
      <c r="C176" s="26"/>
      <c r="D176" s="64" t="s">
        <v>275</v>
      </c>
      <c r="E176" s="64"/>
      <c r="F176" s="64"/>
      <c r="G176" s="64"/>
      <c r="H176" s="64"/>
      <c r="I176" s="64"/>
      <c r="J176" s="64"/>
      <c r="K176" s="64"/>
      <c r="L176" s="64"/>
      <c r="M176" s="29"/>
      <c r="N176" s="51"/>
      <c r="O176" s="124"/>
      <c r="P176" s="51"/>
      <c r="Q176" s="13"/>
      <c r="R176" s="85">
        <v>100</v>
      </c>
      <c r="S176" s="75">
        <f t="shared" si="30"/>
        <v>0</v>
      </c>
      <c r="T176" s="76">
        <v>0</v>
      </c>
      <c r="U176" s="77">
        <f t="shared" si="35"/>
        <v>0</v>
      </c>
      <c r="V176" s="76">
        <f t="shared" si="37"/>
        <v>0</v>
      </c>
      <c r="W176" s="134">
        <f t="shared" si="36"/>
        <v>0</v>
      </c>
      <c r="Y176" s="19"/>
      <c r="Z176" s="19"/>
    </row>
    <row r="177" spans="2:26" ht="25.5" x14ac:dyDescent="0.25">
      <c r="B177" s="25">
        <f t="shared" si="38"/>
        <v>5</v>
      </c>
      <c r="C177" s="26"/>
      <c r="D177" s="64" t="s">
        <v>276</v>
      </c>
      <c r="E177" s="64"/>
      <c r="F177" s="64"/>
      <c r="G177" s="64"/>
      <c r="H177" s="64"/>
      <c r="I177" s="64"/>
      <c r="J177" s="64"/>
      <c r="K177" s="64"/>
      <c r="L177" s="64"/>
      <c r="M177" s="29"/>
      <c r="N177" s="51"/>
      <c r="O177" s="124"/>
      <c r="P177" s="51"/>
      <c r="Q177" s="13"/>
      <c r="R177" s="85">
        <v>100</v>
      </c>
      <c r="S177" s="75">
        <f t="shared" si="30"/>
        <v>0</v>
      </c>
      <c r="T177" s="76">
        <v>0</v>
      </c>
      <c r="U177" s="77">
        <f t="shared" si="35"/>
        <v>0</v>
      </c>
      <c r="V177" s="76">
        <f t="shared" si="37"/>
        <v>0</v>
      </c>
      <c r="W177" s="134">
        <f t="shared" si="36"/>
        <v>0</v>
      </c>
      <c r="Y177" s="19"/>
      <c r="Z177" s="19"/>
    </row>
    <row r="178" spans="2:26" ht="26.25" thickBot="1" x14ac:dyDescent="0.3">
      <c r="B178" s="35">
        <f t="shared" si="38"/>
        <v>6</v>
      </c>
      <c r="C178" s="52"/>
      <c r="D178" s="65" t="s">
        <v>277</v>
      </c>
      <c r="E178" s="65"/>
      <c r="F178" s="65"/>
      <c r="G178" s="65"/>
      <c r="H178" s="65"/>
      <c r="I178" s="65"/>
      <c r="J178" s="65"/>
      <c r="K178" s="65"/>
      <c r="L178" s="65"/>
      <c r="M178" s="56"/>
      <c r="N178" s="38"/>
      <c r="O178" s="125"/>
      <c r="P178" s="38"/>
      <c r="Q178" s="14"/>
      <c r="R178" s="85">
        <v>100</v>
      </c>
      <c r="S178" s="80">
        <f t="shared" si="30"/>
        <v>0</v>
      </c>
      <c r="T178" s="82">
        <v>0</v>
      </c>
      <c r="U178" s="77">
        <f t="shared" si="35"/>
        <v>0</v>
      </c>
      <c r="V178" s="76">
        <f t="shared" si="37"/>
        <v>0</v>
      </c>
      <c r="W178" s="134">
        <f t="shared" si="36"/>
        <v>0</v>
      </c>
      <c r="Y178" s="19"/>
      <c r="Z178" s="19"/>
    </row>
    <row r="179" spans="2:26" ht="15.75" thickBot="1" x14ac:dyDescent="0.3">
      <c r="B179" s="39"/>
      <c r="C179" s="40"/>
      <c r="D179" s="62" t="s">
        <v>302</v>
      </c>
      <c r="E179" s="62"/>
      <c r="F179" s="62"/>
      <c r="G179" s="62"/>
      <c r="H179" s="62"/>
      <c r="I179" s="62"/>
      <c r="J179" s="62"/>
      <c r="K179" s="62"/>
      <c r="L179" s="62"/>
      <c r="M179" s="40"/>
      <c r="N179" s="40"/>
      <c r="O179" s="122"/>
      <c r="P179" s="40"/>
      <c r="Q179" s="15"/>
      <c r="R179" s="40"/>
      <c r="S179" s="83"/>
      <c r="T179" s="120">
        <v>0</v>
      </c>
      <c r="U179" s="40"/>
      <c r="V179" s="40"/>
      <c r="W179" s="84"/>
      <c r="Y179" s="19"/>
      <c r="Z179" s="19"/>
    </row>
    <row r="180" spans="2:26" ht="26.25" thickBot="1" x14ac:dyDescent="0.3">
      <c r="B180" s="35">
        <v>1</v>
      </c>
      <c r="C180" s="52"/>
      <c r="D180" s="65" t="s">
        <v>280</v>
      </c>
      <c r="E180" s="65"/>
      <c r="F180" s="65"/>
      <c r="G180" s="65"/>
      <c r="H180" s="65"/>
      <c r="I180" s="65"/>
      <c r="J180" s="65"/>
      <c r="K180" s="65"/>
      <c r="L180" s="65"/>
      <c r="M180" s="56"/>
      <c r="N180" s="38"/>
      <c r="O180" s="125"/>
      <c r="P180" s="38"/>
      <c r="Q180" s="14"/>
      <c r="R180" s="79">
        <v>100</v>
      </c>
      <c r="S180" s="80">
        <f t="shared" ref="S180" si="39">Q180/R180</f>
        <v>0</v>
      </c>
      <c r="T180" s="87">
        <v>77.7</v>
      </c>
      <c r="U180" s="77">
        <f>T180*Q180</f>
        <v>0</v>
      </c>
      <c r="V180" s="76">
        <f>S180*N180</f>
        <v>0</v>
      </c>
      <c r="W180" s="134">
        <f>S180*O180</f>
        <v>0</v>
      </c>
      <c r="Y180" s="19"/>
      <c r="Z180" s="19"/>
    </row>
    <row r="181" spans="2:26" ht="15.75" thickBot="1" x14ac:dyDescent="0.3">
      <c r="B181" s="39"/>
      <c r="C181" s="40"/>
      <c r="D181" s="62" t="s">
        <v>279</v>
      </c>
      <c r="E181" s="62"/>
      <c r="F181" s="62"/>
      <c r="G181" s="62"/>
      <c r="H181" s="62"/>
      <c r="I181" s="62"/>
      <c r="J181" s="62"/>
      <c r="K181" s="62"/>
      <c r="L181" s="62"/>
      <c r="M181" s="40"/>
      <c r="N181" s="40"/>
      <c r="O181" s="122"/>
      <c r="P181" s="40"/>
      <c r="Q181" s="15"/>
      <c r="R181" s="40"/>
      <c r="S181" s="83"/>
      <c r="T181" s="120">
        <v>0</v>
      </c>
      <c r="U181" s="40"/>
      <c r="V181" s="40"/>
      <c r="W181" s="84"/>
      <c r="Y181" s="19"/>
      <c r="Z181" s="19"/>
    </row>
    <row r="182" spans="2:26" ht="26.25" thickBot="1" x14ac:dyDescent="0.3">
      <c r="B182" s="66">
        <v>1</v>
      </c>
      <c r="C182" s="67"/>
      <c r="D182" s="68" t="s">
        <v>281</v>
      </c>
      <c r="E182" s="68"/>
      <c r="F182" s="68"/>
      <c r="G182" s="68"/>
      <c r="H182" s="68"/>
      <c r="I182" s="68"/>
      <c r="J182" s="68"/>
      <c r="K182" s="68"/>
      <c r="L182" s="68"/>
      <c r="M182" s="69"/>
      <c r="N182" s="70"/>
      <c r="O182" s="126"/>
      <c r="P182" s="70"/>
      <c r="Q182" s="17"/>
      <c r="R182" s="91">
        <v>100</v>
      </c>
      <c r="S182" s="92">
        <f t="shared" ref="S182" si="40">Q182/R182</f>
        <v>0</v>
      </c>
      <c r="T182" s="93">
        <v>0</v>
      </c>
      <c r="U182" s="77">
        <f>T182*Q182</f>
        <v>0</v>
      </c>
      <c r="V182" s="76">
        <f t="shared" ref="V182" si="41">S182*N182</f>
        <v>0</v>
      </c>
      <c r="W182" s="134">
        <f>S182*O182</f>
        <v>0</v>
      </c>
      <c r="Y182" s="19"/>
      <c r="Z182" s="19"/>
    </row>
    <row r="183" spans="2:26" x14ac:dyDescent="0.25">
      <c r="Q183" s="18">
        <f>SUM(Q4:Q182)</f>
        <v>1</v>
      </c>
      <c r="R183" s="19"/>
      <c r="S183" s="18">
        <f>SUM(S4:S182)</f>
        <v>1</v>
      </c>
      <c r="T183" s="19"/>
      <c r="U183" s="18">
        <f>SUM(U4:U182)</f>
        <v>521.70000000000005</v>
      </c>
      <c r="V183" s="18">
        <f>SUM(V4:V182)</f>
        <v>1.8449999999999998E-2</v>
      </c>
      <c r="W183" s="18">
        <f>SUM(W4:W182)</f>
        <v>2.2999999999999998</v>
      </c>
    </row>
  </sheetData>
  <autoFilter ref="B3:W126" xr:uid="{00000000-0009-0000-0000-000000000000}"/>
  <mergeCells count="16">
    <mergeCell ref="B1:B2"/>
    <mergeCell ref="C1:C2"/>
    <mergeCell ref="D1:D2"/>
    <mergeCell ref="N1:N2"/>
    <mergeCell ref="T1:T2"/>
    <mergeCell ref="P1:P2"/>
    <mergeCell ref="R1:R2"/>
    <mergeCell ref="K106:O106"/>
    <mergeCell ref="G106:J106"/>
    <mergeCell ref="F1:F2"/>
    <mergeCell ref="G1:G2"/>
    <mergeCell ref="H1:H2"/>
    <mergeCell ref="O1:O2"/>
    <mergeCell ref="I1:I2"/>
    <mergeCell ref="J1:J2"/>
    <mergeCell ref="K1:M1"/>
  </mergeCells>
  <pageMargins left="0.7" right="0.7" top="0.75" bottom="0.75" header="0.3" footer="0.3"/>
  <pageSetup paperSize="9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ACDC9-9A5F-4D16-8655-682DED956F0D}">
  <sheetPr codeName="Sheet5"/>
  <dimension ref="A1:G1000"/>
  <sheetViews>
    <sheetView workbookViewId="0">
      <selection activeCell="A121" sqref="A121:G151"/>
    </sheetView>
  </sheetViews>
  <sheetFormatPr defaultColWidth="14.42578125" defaultRowHeight="15" x14ac:dyDescent="0.25"/>
  <cols>
    <col min="1" max="1" width="26.85546875" customWidth="1"/>
    <col min="3" max="3" width="23.42578125" bestFit="1" customWidth="1"/>
    <col min="4" max="4" width="17.42578125" bestFit="1" customWidth="1"/>
    <col min="5" max="5" width="18.85546875" bestFit="1" customWidth="1"/>
  </cols>
  <sheetData>
    <row r="1" spans="1:7" x14ac:dyDescent="0.25">
      <c r="A1" s="201" t="s">
        <v>450</v>
      </c>
      <c r="B1" s="201" t="s">
        <v>444</v>
      </c>
      <c r="C1" s="178" t="s">
        <v>503</v>
      </c>
      <c r="D1" s="178" t="s">
        <v>505</v>
      </c>
      <c r="E1" s="178" t="s">
        <v>504</v>
      </c>
      <c r="F1" s="178" t="s">
        <v>447</v>
      </c>
      <c r="G1" s="202" t="s">
        <v>451</v>
      </c>
    </row>
    <row r="2" spans="1:7" x14ac:dyDescent="0.25">
      <c r="A2" s="201" t="s">
        <v>452</v>
      </c>
      <c r="B2" s="201">
        <v>60</v>
      </c>
      <c r="G2" s="202">
        <v>120</v>
      </c>
    </row>
    <row r="3" spans="1:7" x14ac:dyDescent="0.25">
      <c r="B3" s="201">
        <v>90</v>
      </c>
      <c r="G3" s="202">
        <v>180</v>
      </c>
    </row>
    <row r="4" spans="1:7" x14ac:dyDescent="0.25">
      <c r="B4" s="201">
        <v>120</v>
      </c>
      <c r="G4" s="202">
        <v>640</v>
      </c>
    </row>
    <row r="5" spans="1:7" x14ac:dyDescent="0.25">
      <c r="B5" s="201">
        <v>150</v>
      </c>
      <c r="G5" s="202">
        <v>960</v>
      </c>
    </row>
    <row r="6" spans="1:7" x14ac:dyDescent="0.25">
      <c r="B6" s="201">
        <v>180</v>
      </c>
      <c r="G6" s="202">
        <v>1380</v>
      </c>
    </row>
    <row r="7" spans="1:7" x14ac:dyDescent="0.25">
      <c r="B7" s="201">
        <v>210</v>
      </c>
      <c r="G7" s="202">
        <v>1820</v>
      </c>
    </row>
    <row r="8" spans="1:7" x14ac:dyDescent="0.25">
      <c r="B8" s="201">
        <v>240</v>
      </c>
      <c r="G8" s="202">
        <v>2080</v>
      </c>
    </row>
    <row r="9" spans="1:7" x14ac:dyDescent="0.25">
      <c r="B9" s="201">
        <v>270</v>
      </c>
      <c r="G9" s="202">
        <v>2820</v>
      </c>
    </row>
    <row r="10" spans="1:7" x14ac:dyDescent="0.25">
      <c r="B10" s="201">
        <v>300</v>
      </c>
      <c r="G10" s="202">
        <v>3380</v>
      </c>
    </row>
    <row r="11" spans="1:7" x14ac:dyDescent="0.25">
      <c r="G11" s="202"/>
    </row>
    <row r="12" spans="1:7" x14ac:dyDescent="0.25">
      <c r="A12" s="201" t="s">
        <v>453</v>
      </c>
      <c r="B12" s="201">
        <v>60</v>
      </c>
      <c r="G12" s="202">
        <v>140</v>
      </c>
    </row>
    <row r="13" spans="1:7" x14ac:dyDescent="0.25">
      <c r="B13" s="201">
        <v>90</v>
      </c>
      <c r="G13" s="202">
        <v>200</v>
      </c>
    </row>
    <row r="14" spans="1:7" x14ac:dyDescent="0.25">
      <c r="B14" s="201">
        <v>120</v>
      </c>
      <c r="G14" s="202">
        <v>740</v>
      </c>
    </row>
    <row r="15" spans="1:7" x14ac:dyDescent="0.25">
      <c r="B15" s="201">
        <v>150</v>
      </c>
      <c r="G15" s="202">
        <v>900</v>
      </c>
    </row>
    <row r="16" spans="1:7" x14ac:dyDescent="0.25">
      <c r="B16" s="201">
        <v>180</v>
      </c>
      <c r="G16" s="202">
        <v>1380</v>
      </c>
    </row>
    <row r="17" spans="1:7" x14ac:dyDescent="0.25">
      <c r="B17" s="201">
        <v>210</v>
      </c>
      <c r="G17" s="202">
        <v>2200</v>
      </c>
    </row>
    <row r="18" spans="1:7" x14ac:dyDescent="0.25">
      <c r="G18" s="202"/>
    </row>
    <row r="19" spans="1:7" x14ac:dyDescent="0.25">
      <c r="A19" s="201" t="s">
        <v>454</v>
      </c>
      <c r="B19" s="201">
        <v>120</v>
      </c>
      <c r="G19" s="202">
        <v>1420</v>
      </c>
    </row>
    <row r="20" spans="1:7" x14ac:dyDescent="0.25">
      <c r="B20" s="201">
        <v>150</v>
      </c>
      <c r="G20" s="202">
        <v>1940</v>
      </c>
    </row>
    <row r="21" spans="1:7" x14ac:dyDescent="0.25">
      <c r="B21" s="201">
        <v>180</v>
      </c>
      <c r="G21" s="202">
        <v>2300</v>
      </c>
    </row>
    <row r="22" spans="1:7" x14ac:dyDescent="0.25">
      <c r="G22" s="202">
        <v>0</v>
      </c>
    </row>
    <row r="23" spans="1:7" x14ac:dyDescent="0.25">
      <c r="A23" s="201" t="s">
        <v>455</v>
      </c>
      <c r="B23" s="201">
        <v>120</v>
      </c>
      <c r="G23" s="202">
        <v>2340</v>
      </c>
    </row>
    <row r="24" spans="1:7" x14ac:dyDescent="0.25">
      <c r="B24" s="201">
        <v>150</v>
      </c>
      <c r="G24" s="202">
        <v>2600</v>
      </c>
    </row>
    <row r="25" spans="1:7" x14ac:dyDescent="0.25">
      <c r="B25" s="201">
        <v>180</v>
      </c>
      <c r="G25" s="202">
        <v>3200</v>
      </c>
    </row>
    <row r="26" spans="1:7" x14ac:dyDescent="0.25">
      <c r="B26" s="201">
        <v>210</v>
      </c>
      <c r="G26" s="202">
        <v>3980</v>
      </c>
    </row>
    <row r="27" spans="1:7" x14ac:dyDescent="0.25">
      <c r="B27" s="201">
        <v>240</v>
      </c>
      <c r="G27" s="202">
        <v>5280</v>
      </c>
    </row>
    <row r="28" spans="1:7" x14ac:dyDescent="0.25">
      <c r="G28" s="202"/>
    </row>
    <row r="29" spans="1:7" x14ac:dyDescent="0.25">
      <c r="A29" s="201" t="s">
        <v>456</v>
      </c>
      <c r="B29" s="201">
        <v>120</v>
      </c>
      <c r="G29" s="202">
        <v>2080</v>
      </c>
    </row>
    <row r="30" spans="1:7" x14ac:dyDescent="0.25">
      <c r="B30" s="201">
        <v>150</v>
      </c>
      <c r="G30" s="202">
        <v>2560</v>
      </c>
    </row>
    <row r="31" spans="1:7" x14ac:dyDescent="0.25">
      <c r="B31" s="201">
        <v>180</v>
      </c>
      <c r="G31" s="202">
        <v>3200</v>
      </c>
    </row>
    <row r="32" spans="1:7" x14ac:dyDescent="0.25">
      <c r="G32" s="202"/>
    </row>
    <row r="33" spans="1:7" x14ac:dyDescent="0.25">
      <c r="A33" s="201" t="s">
        <v>457</v>
      </c>
      <c r="B33" s="201">
        <v>60</v>
      </c>
      <c r="G33" s="202">
        <v>220</v>
      </c>
    </row>
    <row r="34" spans="1:7" x14ac:dyDescent="0.25">
      <c r="B34" s="201">
        <v>90</v>
      </c>
      <c r="G34" s="202">
        <v>260</v>
      </c>
    </row>
    <row r="35" spans="1:7" x14ac:dyDescent="0.25">
      <c r="B35" s="201">
        <v>120</v>
      </c>
      <c r="G35" s="202">
        <v>900</v>
      </c>
    </row>
    <row r="36" spans="1:7" x14ac:dyDescent="0.25">
      <c r="B36" s="201">
        <v>150</v>
      </c>
      <c r="G36" s="202">
        <v>1160</v>
      </c>
    </row>
    <row r="37" spans="1:7" x14ac:dyDescent="0.25">
      <c r="B37" s="201">
        <v>180</v>
      </c>
      <c r="G37" s="202">
        <v>1560</v>
      </c>
    </row>
    <row r="38" spans="1:7" x14ac:dyDescent="0.25">
      <c r="B38" s="201">
        <v>210</v>
      </c>
      <c r="G38" s="202">
        <v>2320</v>
      </c>
    </row>
    <row r="39" spans="1:7" x14ac:dyDescent="0.25">
      <c r="G39" s="202">
        <v>0</v>
      </c>
    </row>
    <row r="40" spans="1:7" x14ac:dyDescent="0.25">
      <c r="A40" s="201" t="s">
        <v>458</v>
      </c>
      <c r="B40" s="201">
        <v>120</v>
      </c>
      <c r="G40" s="202">
        <v>740</v>
      </c>
    </row>
    <row r="41" spans="1:7" x14ac:dyDescent="0.25">
      <c r="B41" s="201">
        <v>150</v>
      </c>
      <c r="G41" s="202">
        <v>1000</v>
      </c>
    </row>
    <row r="42" spans="1:7" x14ac:dyDescent="0.25">
      <c r="B42" s="201">
        <v>180</v>
      </c>
      <c r="G42" s="202">
        <v>1420</v>
      </c>
    </row>
    <row r="43" spans="1:7" x14ac:dyDescent="0.25">
      <c r="B43" s="201">
        <v>210</v>
      </c>
      <c r="G43" s="202">
        <v>2120</v>
      </c>
    </row>
    <row r="44" spans="1:7" x14ac:dyDescent="0.25">
      <c r="G44" s="202">
        <v>0</v>
      </c>
    </row>
    <row r="45" spans="1:7" x14ac:dyDescent="0.25">
      <c r="A45" s="203" t="s">
        <v>459</v>
      </c>
      <c r="B45" s="201">
        <v>120</v>
      </c>
      <c r="G45" s="202">
        <v>1640</v>
      </c>
    </row>
    <row r="46" spans="1:7" x14ac:dyDescent="0.25">
      <c r="B46" s="201">
        <v>150</v>
      </c>
      <c r="G46" s="202">
        <v>2080</v>
      </c>
    </row>
    <row r="47" spans="1:7" x14ac:dyDescent="0.25">
      <c r="B47" s="201">
        <v>180</v>
      </c>
      <c r="G47" s="202">
        <v>2940</v>
      </c>
    </row>
    <row r="48" spans="1:7" x14ac:dyDescent="0.25">
      <c r="B48" s="201">
        <v>210</v>
      </c>
      <c r="G48" s="202">
        <v>3600</v>
      </c>
    </row>
    <row r="49" spans="1:7" x14ac:dyDescent="0.25">
      <c r="G49" s="202">
        <v>0</v>
      </c>
    </row>
    <row r="50" spans="1:7" ht="15.75" x14ac:dyDescent="0.25">
      <c r="A50" s="204" t="s">
        <v>460</v>
      </c>
      <c r="G50" s="202">
        <v>900</v>
      </c>
    </row>
    <row r="51" spans="1:7" ht="15.75" x14ac:dyDescent="0.25">
      <c r="A51" s="204" t="s">
        <v>461</v>
      </c>
      <c r="G51" s="202">
        <v>1240</v>
      </c>
    </row>
    <row r="52" spans="1:7" ht="15.75" x14ac:dyDescent="0.25">
      <c r="A52" s="204" t="s">
        <v>462</v>
      </c>
      <c r="G52" s="202">
        <v>1680</v>
      </c>
    </row>
    <row r="53" spans="1:7" ht="15.75" x14ac:dyDescent="0.25">
      <c r="A53" s="204" t="s">
        <v>463</v>
      </c>
      <c r="G53" s="202">
        <v>2300</v>
      </c>
    </row>
    <row r="54" spans="1:7" ht="15.75" x14ac:dyDescent="0.25">
      <c r="A54" s="205" t="s">
        <v>464</v>
      </c>
      <c r="G54" s="202">
        <v>780</v>
      </c>
    </row>
    <row r="55" spans="1:7" ht="15.75" x14ac:dyDescent="0.25">
      <c r="A55" s="205" t="s">
        <v>465</v>
      </c>
      <c r="G55" s="202">
        <v>1300</v>
      </c>
    </row>
    <row r="56" spans="1:7" ht="15.75" x14ac:dyDescent="0.25">
      <c r="A56" s="205" t="s">
        <v>12</v>
      </c>
      <c r="G56" s="202">
        <v>1740</v>
      </c>
    </row>
    <row r="57" spans="1:7" ht="15.75" x14ac:dyDescent="0.25">
      <c r="A57" s="205" t="s">
        <v>14</v>
      </c>
      <c r="G57" s="202">
        <v>2120</v>
      </c>
    </row>
    <row r="58" spans="1:7" ht="15.75" x14ac:dyDescent="0.25">
      <c r="A58" s="205" t="s">
        <v>16</v>
      </c>
      <c r="G58" s="202">
        <v>3420</v>
      </c>
    </row>
    <row r="59" spans="1:7" ht="15.75" x14ac:dyDescent="0.25">
      <c r="A59" s="205" t="s">
        <v>18</v>
      </c>
      <c r="G59" s="202">
        <v>4140</v>
      </c>
    </row>
    <row r="60" spans="1:7" ht="15.75" x14ac:dyDescent="0.25">
      <c r="A60" s="204" t="s">
        <v>466</v>
      </c>
      <c r="G60" s="202">
        <v>1760</v>
      </c>
    </row>
    <row r="61" spans="1:7" ht="15.75" x14ac:dyDescent="0.25">
      <c r="A61" s="204" t="s">
        <v>467</v>
      </c>
      <c r="G61" s="202">
        <v>2460</v>
      </c>
    </row>
    <row r="62" spans="1:7" ht="15.75" x14ac:dyDescent="0.25">
      <c r="A62" s="204" t="s">
        <v>468</v>
      </c>
      <c r="G62" s="202">
        <v>3240</v>
      </c>
    </row>
    <row r="63" spans="1:7" ht="15.75" x14ac:dyDescent="0.25">
      <c r="A63" s="204" t="s">
        <v>20</v>
      </c>
      <c r="G63" s="202">
        <v>1020</v>
      </c>
    </row>
    <row r="64" spans="1:7" ht="15.75" x14ac:dyDescent="0.25">
      <c r="A64" s="204" t="s">
        <v>22</v>
      </c>
      <c r="G64" s="202">
        <v>1300</v>
      </c>
    </row>
    <row r="65" spans="1:7" ht="15.75" x14ac:dyDescent="0.25">
      <c r="A65" s="204" t="s">
        <v>24</v>
      </c>
      <c r="G65" s="202">
        <v>1820</v>
      </c>
    </row>
    <row r="66" spans="1:7" ht="15.75" x14ac:dyDescent="0.25">
      <c r="A66" s="204" t="s">
        <v>26</v>
      </c>
      <c r="G66" s="202">
        <v>2680</v>
      </c>
    </row>
    <row r="67" spans="1:7" ht="15.75" x14ac:dyDescent="0.25">
      <c r="A67" s="204" t="s">
        <v>28</v>
      </c>
      <c r="G67" s="202">
        <v>3780</v>
      </c>
    </row>
    <row r="68" spans="1:7" ht="15.75" x14ac:dyDescent="0.25">
      <c r="A68" s="204" t="s">
        <v>30</v>
      </c>
      <c r="G68" s="202">
        <v>5200</v>
      </c>
    </row>
    <row r="69" spans="1:7" ht="15.75" x14ac:dyDescent="0.25">
      <c r="A69" s="204" t="s">
        <v>32</v>
      </c>
      <c r="G69" s="202">
        <v>26060</v>
      </c>
    </row>
    <row r="70" spans="1:7" ht="15.75" x14ac:dyDescent="0.25">
      <c r="A70" s="204" t="s">
        <v>469</v>
      </c>
      <c r="G70" s="202">
        <v>1080</v>
      </c>
    </row>
    <row r="71" spans="1:7" ht="15.75" x14ac:dyDescent="0.25">
      <c r="A71" s="204" t="s">
        <v>470</v>
      </c>
      <c r="G71" s="202">
        <v>2420</v>
      </c>
    </row>
    <row r="72" spans="1:7" ht="15.75" x14ac:dyDescent="0.25">
      <c r="A72" s="204" t="s">
        <v>471</v>
      </c>
      <c r="G72" s="202">
        <v>3580</v>
      </c>
    </row>
    <row r="73" spans="1:7" ht="15.75" x14ac:dyDescent="0.25">
      <c r="A73" s="204" t="s">
        <v>472</v>
      </c>
      <c r="G73" s="202">
        <v>4720</v>
      </c>
    </row>
    <row r="74" spans="1:7" ht="15.75" x14ac:dyDescent="0.25">
      <c r="A74" s="204" t="s">
        <v>473</v>
      </c>
      <c r="G74" s="202">
        <v>6000</v>
      </c>
    </row>
    <row r="75" spans="1:7" ht="15.75" x14ac:dyDescent="0.25">
      <c r="A75" s="204" t="s">
        <v>46</v>
      </c>
      <c r="G75" s="202">
        <v>1160</v>
      </c>
    </row>
    <row r="76" spans="1:7" ht="15.75" x14ac:dyDescent="0.25">
      <c r="A76" s="204" t="s">
        <v>48</v>
      </c>
      <c r="G76" s="202">
        <v>1680</v>
      </c>
    </row>
    <row r="77" spans="1:7" ht="15.75" x14ac:dyDescent="0.25">
      <c r="A77" s="204" t="s">
        <v>50</v>
      </c>
      <c r="G77" s="202">
        <v>2160</v>
      </c>
    </row>
    <row r="78" spans="1:7" ht="15.75" x14ac:dyDescent="0.25">
      <c r="A78" s="204" t="s">
        <v>52</v>
      </c>
      <c r="G78" s="202">
        <v>2880</v>
      </c>
    </row>
    <row r="79" spans="1:7" ht="15.75" x14ac:dyDescent="0.25">
      <c r="A79" s="204" t="s">
        <v>54</v>
      </c>
      <c r="G79" s="202">
        <v>3420</v>
      </c>
    </row>
    <row r="80" spans="1:7" ht="15.75" x14ac:dyDescent="0.25">
      <c r="A80" s="204" t="s">
        <v>36</v>
      </c>
      <c r="G80" s="202">
        <v>1720</v>
      </c>
    </row>
    <row r="81" spans="1:7" ht="15.75" x14ac:dyDescent="0.25">
      <c r="A81" s="204" t="s">
        <v>38</v>
      </c>
      <c r="G81" s="202">
        <v>2400</v>
      </c>
    </row>
    <row r="82" spans="1:7" ht="15.75" x14ac:dyDescent="0.25">
      <c r="A82" s="204" t="s">
        <v>40</v>
      </c>
      <c r="G82" s="202">
        <v>3160</v>
      </c>
    </row>
    <row r="83" spans="1:7" ht="15.75" x14ac:dyDescent="0.25">
      <c r="A83" s="204" t="s">
        <v>474</v>
      </c>
      <c r="G83" s="202">
        <v>4760</v>
      </c>
    </row>
    <row r="84" spans="1:7" ht="15.75" x14ac:dyDescent="0.25">
      <c r="A84" s="204" t="s">
        <v>44</v>
      </c>
      <c r="G84" s="202">
        <v>6900</v>
      </c>
    </row>
    <row r="85" spans="1:7" ht="15.75" x14ac:dyDescent="0.25">
      <c r="A85" s="204" t="s">
        <v>356</v>
      </c>
      <c r="G85" s="202">
        <v>2460</v>
      </c>
    </row>
    <row r="86" spans="1:7" ht="15.75" x14ac:dyDescent="0.25">
      <c r="A86" s="204" t="s">
        <v>357</v>
      </c>
      <c r="G86" s="202">
        <v>2900</v>
      </c>
    </row>
    <row r="87" spans="1:7" ht="15.75" x14ac:dyDescent="0.25">
      <c r="A87" s="204" t="s">
        <v>358</v>
      </c>
      <c r="G87" s="202">
        <v>3500</v>
      </c>
    </row>
    <row r="88" spans="1:7" ht="15.75" x14ac:dyDescent="0.25">
      <c r="A88" s="204" t="s">
        <v>359</v>
      </c>
      <c r="G88" s="202">
        <v>4000</v>
      </c>
    </row>
    <row r="89" spans="1:7" ht="15.75" x14ac:dyDescent="0.25">
      <c r="A89" s="204" t="s">
        <v>360</v>
      </c>
      <c r="G89" s="202">
        <v>4900</v>
      </c>
    </row>
    <row r="90" spans="1:7" ht="15.75" x14ac:dyDescent="0.25">
      <c r="A90" s="204" t="s">
        <v>475</v>
      </c>
      <c r="G90" s="202">
        <v>1780</v>
      </c>
    </row>
    <row r="91" spans="1:7" ht="15.75" x14ac:dyDescent="0.25">
      <c r="A91" s="204" t="s">
        <v>476</v>
      </c>
      <c r="G91" s="202">
        <v>2280</v>
      </c>
    </row>
    <row r="92" spans="1:7" ht="15.75" x14ac:dyDescent="0.25">
      <c r="A92" s="204" t="s">
        <v>477</v>
      </c>
      <c r="G92" s="202">
        <v>3060</v>
      </c>
    </row>
    <row r="93" spans="1:7" ht="15.75" x14ac:dyDescent="0.25">
      <c r="A93" s="204" t="s">
        <v>478</v>
      </c>
      <c r="G93" s="202">
        <v>3620</v>
      </c>
    </row>
    <row r="94" spans="1:7" ht="15.75" x14ac:dyDescent="0.25">
      <c r="A94" s="204" t="s">
        <v>79</v>
      </c>
      <c r="G94" s="202">
        <v>1420</v>
      </c>
    </row>
    <row r="95" spans="1:7" ht="15.75" x14ac:dyDescent="0.25">
      <c r="A95" s="204" t="s">
        <v>81</v>
      </c>
      <c r="G95" s="202">
        <v>1900</v>
      </c>
    </row>
    <row r="96" spans="1:7" ht="15.75" x14ac:dyDescent="0.25">
      <c r="A96" s="204" t="s">
        <v>83</v>
      </c>
      <c r="G96" s="202">
        <v>2580</v>
      </c>
    </row>
    <row r="97" spans="1:7" ht="15.75" x14ac:dyDescent="0.25">
      <c r="A97" s="204" t="s">
        <v>85</v>
      </c>
      <c r="G97" s="202">
        <v>3840</v>
      </c>
    </row>
    <row r="98" spans="1:7" ht="15.75" x14ac:dyDescent="0.25">
      <c r="A98" s="204" t="s">
        <v>87</v>
      </c>
      <c r="G98" s="202">
        <v>5280</v>
      </c>
    </row>
    <row r="99" spans="1:7" ht="15.75" x14ac:dyDescent="0.25">
      <c r="A99" s="204" t="s">
        <v>89</v>
      </c>
      <c r="G99" s="202">
        <v>7520</v>
      </c>
    </row>
    <row r="100" spans="1:7" ht="15.75" x14ac:dyDescent="0.25">
      <c r="A100" s="204" t="s">
        <v>91</v>
      </c>
      <c r="G100" s="202">
        <v>11180</v>
      </c>
    </row>
    <row r="101" spans="1:7" ht="15.75" x14ac:dyDescent="0.25">
      <c r="A101" s="204" t="s">
        <v>93</v>
      </c>
      <c r="G101" s="202">
        <v>39260</v>
      </c>
    </row>
    <row r="102" spans="1:7" ht="15.75" x14ac:dyDescent="0.25">
      <c r="A102" s="204" t="s">
        <v>95</v>
      </c>
      <c r="G102" s="202">
        <v>60500</v>
      </c>
    </row>
    <row r="103" spans="1:7" ht="15.75" x14ac:dyDescent="0.25">
      <c r="A103" s="204" t="s">
        <v>479</v>
      </c>
      <c r="G103" s="202">
        <v>2680</v>
      </c>
    </row>
    <row r="104" spans="1:7" ht="15.75" x14ac:dyDescent="0.25">
      <c r="A104" s="204" t="s">
        <v>480</v>
      </c>
      <c r="G104" s="202">
        <v>4040</v>
      </c>
    </row>
    <row r="105" spans="1:7" ht="15.75" x14ac:dyDescent="0.25">
      <c r="A105" s="204" t="s">
        <v>481</v>
      </c>
      <c r="G105" s="202">
        <v>5560</v>
      </c>
    </row>
    <row r="106" spans="1:7" ht="15.75" x14ac:dyDescent="0.25">
      <c r="A106" s="204" t="s">
        <v>482</v>
      </c>
      <c r="G106" s="202">
        <v>7900</v>
      </c>
    </row>
    <row r="107" spans="1:7" ht="15.75" x14ac:dyDescent="0.25">
      <c r="A107" s="204" t="s">
        <v>483</v>
      </c>
      <c r="G107" s="202">
        <v>11580</v>
      </c>
    </row>
    <row r="108" spans="1:7" ht="15.75" x14ac:dyDescent="0.25">
      <c r="A108" s="204" t="s">
        <v>484</v>
      </c>
      <c r="G108" s="202">
        <v>1980</v>
      </c>
    </row>
    <row r="109" spans="1:7" ht="15.75" x14ac:dyDescent="0.25">
      <c r="A109" s="204" t="s">
        <v>485</v>
      </c>
      <c r="G109" s="202">
        <v>2680</v>
      </c>
    </row>
    <row r="110" spans="1:7" ht="15.75" x14ac:dyDescent="0.25">
      <c r="A110" s="204" t="s">
        <v>486</v>
      </c>
      <c r="G110" s="202">
        <v>4040</v>
      </c>
    </row>
    <row r="111" spans="1:7" ht="15.75" x14ac:dyDescent="0.25">
      <c r="A111" s="204" t="s">
        <v>487</v>
      </c>
      <c r="G111" s="202">
        <v>5560</v>
      </c>
    </row>
    <row r="112" spans="1:7" ht="15.75" x14ac:dyDescent="0.25">
      <c r="A112" s="204" t="s">
        <v>488</v>
      </c>
      <c r="G112" s="202">
        <v>7900</v>
      </c>
    </row>
    <row r="113" spans="1:7" ht="15.75" x14ac:dyDescent="0.25">
      <c r="A113" s="204" t="s">
        <v>489</v>
      </c>
      <c r="G113" s="202">
        <v>11700</v>
      </c>
    </row>
    <row r="114" spans="1:7" ht="15.75" x14ac:dyDescent="0.25">
      <c r="A114" s="204" t="s">
        <v>292</v>
      </c>
      <c r="G114" s="202">
        <v>1460</v>
      </c>
    </row>
    <row r="115" spans="1:7" ht="15.75" x14ac:dyDescent="0.25">
      <c r="A115" s="204" t="s">
        <v>293</v>
      </c>
      <c r="G115" s="202">
        <v>1980</v>
      </c>
    </row>
    <row r="116" spans="1:7" ht="15.75" x14ac:dyDescent="0.25">
      <c r="A116" s="204" t="s">
        <v>294</v>
      </c>
      <c r="G116" s="202">
        <v>2680</v>
      </c>
    </row>
    <row r="117" spans="1:7" ht="15.75" x14ac:dyDescent="0.25">
      <c r="A117" s="204" t="s">
        <v>295</v>
      </c>
      <c r="G117" s="202">
        <v>4040</v>
      </c>
    </row>
    <row r="118" spans="1:7" ht="15.75" x14ac:dyDescent="0.25">
      <c r="A118" s="204" t="s">
        <v>296</v>
      </c>
      <c r="G118" s="202">
        <v>5560</v>
      </c>
    </row>
    <row r="119" spans="1:7" ht="15.75" x14ac:dyDescent="0.25">
      <c r="A119" s="204" t="s">
        <v>297</v>
      </c>
      <c r="G119" s="202">
        <v>7900</v>
      </c>
    </row>
    <row r="120" spans="1:7" ht="15.75" x14ac:dyDescent="0.25">
      <c r="A120" s="204" t="s">
        <v>298</v>
      </c>
      <c r="G120" s="202">
        <v>11700</v>
      </c>
    </row>
    <row r="121" spans="1:7" ht="15.75" x14ac:dyDescent="0.25">
      <c r="A121" s="205" t="s">
        <v>490</v>
      </c>
      <c r="G121" s="202">
        <v>2720</v>
      </c>
    </row>
    <row r="122" spans="1:7" ht="15.75" x14ac:dyDescent="0.25">
      <c r="A122" s="205" t="s">
        <v>129</v>
      </c>
      <c r="G122" s="202">
        <v>4060</v>
      </c>
    </row>
    <row r="123" spans="1:7" ht="15.75" x14ac:dyDescent="0.25">
      <c r="A123" s="205" t="s">
        <v>131</v>
      </c>
      <c r="G123" s="202">
        <v>5600</v>
      </c>
    </row>
    <row r="124" spans="1:7" ht="15.75" x14ac:dyDescent="0.25">
      <c r="A124" s="205" t="s">
        <v>133</v>
      </c>
      <c r="G124" s="202">
        <v>7960</v>
      </c>
    </row>
    <row r="125" spans="1:7" ht="15.75" x14ac:dyDescent="0.25">
      <c r="A125" s="204" t="s">
        <v>137</v>
      </c>
      <c r="G125" s="202">
        <v>2460</v>
      </c>
    </row>
    <row r="126" spans="1:7" ht="15.75" x14ac:dyDescent="0.25">
      <c r="A126" s="204" t="s">
        <v>139</v>
      </c>
      <c r="G126" s="202">
        <v>4100</v>
      </c>
    </row>
    <row r="127" spans="1:7" ht="15.75" x14ac:dyDescent="0.25">
      <c r="A127" s="204" t="s">
        <v>141</v>
      </c>
      <c r="G127" s="202">
        <v>6900</v>
      </c>
    </row>
    <row r="128" spans="1:7" ht="15.75" x14ac:dyDescent="0.25">
      <c r="A128" s="204" t="s">
        <v>145</v>
      </c>
      <c r="G128" s="202">
        <v>2460</v>
      </c>
    </row>
    <row r="129" spans="1:7" ht="15.75" x14ac:dyDescent="0.25">
      <c r="A129" s="204" t="s">
        <v>147</v>
      </c>
      <c r="G129" s="202">
        <v>4100</v>
      </c>
    </row>
    <row r="130" spans="1:7" ht="15.75" x14ac:dyDescent="0.25">
      <c r="A130" s="204" t="s">
        <v>149</v>
      </c>
      <c r="G130" s="202">
        <v>6900</v>
      </c>
    </row>
    <row r="131" spans="1:7" ht="15.75" x14ac:dyDescent="0.25">
      <c r="A131" s="205" t="s">
        <v>491</v>
      </c>
      <c r="G131" s="202">
        <v>3880</v>
      </c>
    </row>
    <row r="132" spans="1:7" ht="15.75" x14ac:dyDescent="0.25">
      <c r="A132" s="205" t="s">
        <v>492</v>
      </c>
      <c r="G132" s="202">
        <v>5800</v>
      </c>
    </row>
    <row r="133" spans="1:7" ht="15.75" x14ac:dyDescent="0.25">
      <c r="A133" s="205" t="s">
        <v>493</v>
      </c>
      <c r="G133" s="202">
        <v>7740</v>
      </c>
    </row>
    <row r="134" spans="1:7" ht="15.75" x14ac:dyDescent="0.25">
      <c r="A134" s="205" t="s">
        <v>494</v>
      </c>
      <c r="G134" s="202">
        <v>9660</v>
      </c>
    </row>
    <row r="135" spans="1:7" ht="15.75" x14ac:dyDescent="0.25">
      <c r="A135" s="206" t="s">
        <v>495</v>
      </c>
      <c r="G135" s="202">
        <v>4140</v>
      </c>
    </row>
    <row r="136" spans="1:7" ht="15.75" x14ac:dyDescent="0.25">
      <c r="A136" s="206" t="s">
        <v>496</v>
      </c>
      <c r="G136" s="202">
        <v>5900</v>
      </c>
    </row>
    <row r="137" spans="1:7" ht="15.75" x14ac:dyDescent="0.25">
      <c r="A137" s="206" t="s">
        <v>497</v>
      </c>
      <c r="G137" s="202">
        <v>7620</v>
      </c>
    </row>
    <row r="138" spans="1:7" ht="15.75" x14ac:dyDescent="0.25">
      <c r="A138" s="204" t="s">
        <v>151</v>
      </c>
      <c r="G138" s="202">
        <v>6180</v>
      </c>
    </row>
    <row r="139" spans="1:7" ht="15.75" x14ac:dyDescent="0.25">
      <c r="A139" s="204" t="s">
        <v>153</v>
      </c>
      <c r="G139" s="202">
        <v>9280</v>
      </c>
    </row>
    <row r="140" spans="1:7" ht="15.75" x14ac:dyDescent="0.25">
      <c r="A140" s="204" t="s">
        <v>498</v>
      </c>
      <c r="G140" s="202">
        <v>12360</v>
      </c>
    </row>
    <row r="141" spans="1:7" ht="15.75" x14ac:dyDescent="0.25">
      <c r="A141" s="204" t="s">
        <v>157</v>
      </c>
      <c r="G141" s="202">
        <v>18540</v>
      </c>
    </row>
    <row r="142" spans="1:7" ht="15.75" x14ac:dyDescent="0.25">
      <c r="A142" s="204" t="s">
        <v>159</v>
      </c>
      <c r="G142" s="202">
        <v>23160</v>
      </c>
    </row>
    <row r="143" spans="1:7" ht="15.75" x14ac:dyDescent="0.25">
      <c r="A143" s="204" t="s">
        <v>161</v>
      </c>
      <c r="G143" s="202">
        <v>29340</v>
      </c>
    </row>
    <row r="144" spans="1:7" ht="15.75" x14ac:dyDescent="0.25">
      <c r="A144" s="204" t="s">
        <v>163</v>
      </c>
      <c r="G144" s="202">
        <v>6180</v>
      </c>
    </row>
    <row r="145" spans="1:7" ht="15.75" x14ac:dyDescent="0.25">
      <c r="A145" s="204" t="s">
        <v>165</v>
      </c>
      <c r="G145" s="202">
        <v>9280</v>
      </c>
    </row>
    <row r="146" spans="1:7" ht="15.75" x14ac:dyDescent="0.25">
      <c r="A146" s="204" t="s">
        <v>499</v>
      </c>
      <c r="G146" s="202">
        <v>12360</v>
      </c>
    </row>
    <row r="147" spans="1:7" ht="15.75" x14ac:dyDescent="0.25">
      <c r="A147" s="204" t="s">
        <v>169</v>
      </c>
      <c r="G147" s="202">
        <v>20080</v>
      </c>
    </row>
    <row r="148" spans="1:7" ht="15.75" x14ac:dyDescent="0.25">
      <c r="A148" s="204" t="s">
        <v>171</v>
      </c>
      <c r="G148" s="202">
        <v>0</v>
      </c>
    </row>
    <row r="149" spans="1:7" ht="15.75" x14ac:dyDescent="0.25">
      <c r="A149" s="204" t="s">
        <v>500</v>
      </c>
      <c r="G149" s="202">
        <v>11600</v>
      </c>
    </row>
    <row r="150" spans="1:7" ht="15.75" x14ac:dyDescent="0.25">
      <c r="A150" s="204" t="s">
        <v>501</v>
      </c>
      <c r="G150" s="202">
        <v>14480</v>
      </c>
    </row>
    <row r="151" spans="1:7" ht="15.75" x14ac:dyDescent="0.25">
      <c r="A151" s="204" t="s">
        <v>502</v>
      </c>
      <c r="G151" s="202">
        <v>17380</v>
      </c>
    </row>
    <row r="152" spans="1:7" x14ac:dyDescent="0.25">
      <c r="G152" s="202">
        <v>0</v>
      </c>
    </row>
    <row r="153" spans="1:7" x14ac:dyDescent="0.25">
      <c r="G153" s="202">
        <v>0</v>
      </c>
    </row>
    <row r="154" spans="1:7" x14ac:dyDescent="0.25">
      <c r="G154" s="202">
        <v>0</v>
      </c>
    </row>
    <row r="155" spans="1:7" x14ac:dyDescent="0.25">
      <c r="G155" s="202">
        <v>0</v>
      </c>
    </row>
    <row r="156" spans="1:7" x14ac:dyDescent="0.25">
      <c r="G156" s="202">
        <v>0</v>
      </c>
    </row>
    <row r="157" spans="1:7" x14ac:dyDescent="0.25">
      <c r="G157" s="202">
        <v>0</v>
      </c>
    </row>
    <row r="158" spans="1:7" x14ac:dyDescent="0.25">
      <c r="G158" s="202">
        <v>0</v>
      </c>
    </row>
    <row r="159" spans="1:7" x14ac:dyDescent="0.25">
      <c r="G159" s="202">
        <v>0</v>
      </c>
    </row>
    <row r="160" spans="1:7" x14ac:dyDescent="0.25">
      <c r="G160" s="202">
        <v>0</v>
      </c>
    </row>
    <row r="161" spans="7:7" x14ac:dyDescent="0.25">
      <c r="G161" s="202">
        <v>0</v>
      </c>
    </row>
    <row r="162" spans="7:7" x14ac:dyDescent="0.25">
      <c r="G162" s="202">
        <v>0</v>
      </c>
    </row>
    <row r="163" spans="7:7" x14ac:dyDescent="0.25">
      <c r="G163" s="202">
        <v>0</v>
      </c>
    </row>
    <row r="164" spans="7:7" x14ac:dyDescent="0.25">
      <c r="G164" s="202">
        <v>0</v>
      </c>
    </row>
    <row r="165" spans="7:7" x14ac:dyDescent="0.25">
      <c r="G165" s="202">
        <v>0</v>
      </c>
    </row>
    <row r="166" spans="7:7" x14ac:dyDescent="0.25">
      <c r="G166" s="202">
        <v>0</v>
      </c>
    </row>
    <row r="167" spans="7:7" x14ac:dyDescent="0.25">
      <c r="G167" s="202">
        <v>0</v>
      </c>
    </row>
    <row r="168" spans="7:7" x14ac:dyDescent="0.25">
      <c r="G168" s="202">
        <v>0</v>
      </c>
    </row>
    <row r="169" spans="7:7" x14ac:dyDescent="0.25">
      <c r="G169" s="202">
        <v>0</v>
      </c>
    </row>
    <row r="170" spans="7:7" x14ac:dyDescent="0.25">
      <c r="G170" s="202">
        <v>0</v>
      </c>
    </row>
    <row r="171" spans="7:7" x14ac:dyDescent="0.25">
      <c r="G171" s="202">
        <v>0</v>
      </c>
    </row>
    <row r="172" spans="7:7" x14ac:dyDescent="0.25">
      <c r="G172" s="202">
        <v>0</v>
      </c>
    </row>
    <row r="173" spans="7:7" x14ac:dyDescent="0.25">
      <c r="G173" s="202">
        <v>0</v>
      </c>
    </row>
    <row r="174" spans="7:7" x14ac:dyDescent="0.25">
      <c r="G174" s="202">
        <v>0</v>
      </c>
    </row>
    <row r="175" spans="7:7" x14ac:dyDescent="0.25">
      <c r="G175" s="202">
        <v>0</v>
      </c>
    </row>
    <row r="176" spans="7:7" x14ac:dyDescent="0.25">
      <c r="G176" s="202">
        <v>0</v>
      </c>
    </row>
    <row r="177" spans="7:7" x14ac:dyDescent="0.25">
      <c r="G177" s="202">
        <v>0</v>
      </c>
    </row>
    <row r="178" spans="7:7" x14ac:dyDescent="0.25">
      <c r="G178" s="202">
        <v>0</v>
      </c>
    </row>
    <row r="179" spans="7:7" x14ac:dyDescent="0.25">
      <c r="G179" s="202">
        <v>0</v>
      </c>
    </row>
    <row r="180" spans="7:7" x14ac:dyDescent="0.25">
      <c r="G180" s="202">
        <v>0</v>
      </c>
    </row>
    <row r="181" spans="7:7" x14ac:dyDescent="0.25">
      <c r="G181" s="202">
        <v>0</v>
      </c>
    </row>
    <row r="182" spans="7:7" x14ac:dyDescent="0.25">
      <c r="G182" s="202">
        <v>0</v>
      </c>
    </row>
    <row r="183" spans="7:7" x14ac:dyDescent="0.25">
      <c r="G183" s="202">
        <v>0</v>
      </c>
    </row>
    <row r="184" spans="7:7" x14ac:dyDescent="0.25">
      <c r="G184" s="202">
        <v>0</v>
      </c>
    </row>
    <row r="185" spans="7:7" x14ac:dyDescent="0.25">
      <c r="G185" s="202">
        <v>0</v>
      </c>
    </row>
    <row r="186" spans="7:7" x14ac:dyDescent="0.25">
      <c r="G186" s="202">
        <v>0</v>
      </c>
    </row>
    <row r="187" spans="7:7" x14ac:dyDescent="0.25">
      <c r="G187" s="202">
        <v>0</v>
      </c>
    </row>
    <row r="188" spans="7:7" x14ac:dyDescent="0.25">
      <c r="G188" s="202">
        <v>0</v>
      </c>
    </row>
    <row r="189" spans="7:7" x14ac:dyDescent="0.25">
      <c r="G189" s="202">
        <v>0</v>
      </c>
    </row>
    <row r="190" spans="7:7" x14ac:dyDescent="0.25">
      <c r="G190" s="202">
        <v>0</v>
      </c>
    </row>
    <row r="191" spans="7:7" x14ac:dyDescent="0.25">
      <c r="G191" s="202">
        <v>0</v>
      </c>
    </row>
    <row r="192" spans="7:7" x14ac:dyDescent="0.25">
      <c r="G192" s="202"/>
    </row>
    <row r="193" spans="7:7" x14ac:dyDescent="0.25">
      <c r="G193" s="202"/>
    </row>
    <row r="194" spans="7:7" x14ac:dyDescent="0.25">
      <c r="G194" s="202"/>
    </row>
    <row r="195" spans="7:7" x14ac:dyDescent="0.25">
      <c r="G195" s="202"/>
    </row>
    <row r="196" spans="7:7" x14ac:dyDescent="0.25">
      <c r="G196" s="202"/>
    </row>
    <row r="197" spans="7:7" x14ac:dyDescent="0.25">
      <c r="G197" s="202"/>
    </row>
    <row r="198" spans="7:7" x14ac:dyDescent="0.25">
      <c r="G198" s="202"/>
    </row>
    <row r="199" spans="7:7" x14ac:dyDescent="0.25">
      <c r="G199" s="202"/>
    </row>
    <row r="200" spans="7:7" x14ac:dyDescent="0.25">
      <c r="G200" s="202"/>
    </row>
    <row r="201" spans="7:7" x14ac:dyDescent="0.25">
      <c r="G201" s="202"/>
    </row>
    <row r="202" spans="7:7" x14ac:dyDescent="0.25">
      <c r="G202" s="202"/>
    </row>
    <row r="203" spans="7:7" x14ac:dyDescent="0.25">
      <c r="G203" s="202"/>
    </row>
    <row r="204" spans="7:7" x14ac:dyDescent="0.25">
      <c r="G204" s="202"/>
    </row>
    <row r="205" spans="7:7" x14ac:dyDescent="0.25">
      <c r="G205" s="202"/>
    </row>
    <row r="206" spans="7:7" x14ac:dyDescent="0.25">
      <c r="G206" s="202"/>
    </row>
    <row r="207" spans="7:7" x14ac:dyDescent="0.25">
      <c r="G207" s="202"/>
    </row>
    <row r="208" spans="7:7" x14ac:dyDescent="0.25">
      <c r="G208" s="202"/>
    </row>
    <row r="209" spans="7:7" x14ac:dyDescent="0.25">
      <c r="G209" s="202"/>
    </row>
    <row r="210" spans="7:7" x14ac:dyDescent="0.25">
      <c r="G210" s="202"/>
    </row>
    <row r="211" spans="7:7" x14ac:dyDescent="0.25">
      <c r="G211" s="202"/>
    </row>
    <row r="212" spans="7:7" x14ac:dyDescent="0.25">
      <c r="G212" s="202"/>
    </row>
    <row r="213" spans="7:7" x14ac:dyDescent="0.25">
      <c r="G213" s="202"/>
    </row>
    <row r="214" spans="7:7" x14ac:dyDescent="0.25">
      <c r="G214" s="202"/>
    </row>
    <row r="215" spans="7:7" x14ac:dyDescent="0.25">
      <c r="G215" s="202"/>
    </row>
    <row r="216" spans="7:7" x14ac:dyDescent="0.25">
      <c r="G216" s="202"/>
    </row>
    <row r="217" spans="7:7" x14ac:dyDescent="0.25">
      <c r="G217" s="202"/>
    </row>
    <row r="218" spans="7:7" x14ac:dyDescent="0.25">
      <c r="G218" s="202"/>
    </row>
    <row r="219" spans="7:7" x14ac:dyDescent="0.25">
      <c r="G219" s="202"/>
    </row>
    <row r="220" spans="7:7" x14ac:dyDescent="0.25">
      <c r="G220" s="202"/>
    </row>
    <row r="221" spans="7:7" x14ac:dyDescent="0.25">
      <c r="G221" s="202"/>
    </row>
    <row r="222" spans="7:7" x14ac:dyDescent="0.25">
      <c r="G222" s="202"/>
    </row>
    <row r="223" spans="7:7" x14ac:dyDescent="0.25">
      <c r="G223" s="202"/>
    </row>
    <row r="224" spans="7:7" x14ac:dyDescent="0.25">
      <c r="G224" s="202"/>
    </row>
    <row r="225" spans="7:7" x14ac:dyDescent="0.25">
      <c r="G225" s="202"/>
    </row>
    <row r="226" spans="7:7" x14ac:dyDescent="0.25">
      <c r="G226" s="202"/>
    </row>
    <row r="227" spans="7:7" x14ac:dyDescent="0.25">
      <c r="G227" s="202"/>
    </row>
    <row r="228" spans="7:7" x14ac:dyDescent="0.25">
      <c r="G228" s="202"/>
    </row>
    <row r="229" spans="7:7" x14ac:dyDescent="0.25">
      <c r="G229" s="202"/>
    </row>
    <row r="230" spans="7:7" x14ac:dyDescent="0.25">
      <c r="G230" s="202"/>
    </row>
    <row r="231" spans="7:7" x14ac:dyDescent="0.25">
      <c r="G231" s="202"/>
    </row>
    <row r="232" spans="7:7" x14ac:dyDescent="0.25">
      <c r="G232" s="202"/>
    </row>
    <row r="233" spans="7:7" x14ac:dyDescent="0.25">
      <c r="G233" s="202"/>
    </row>
    <row r="234" spans="7:7" x14ac:dyDescent="0.25">
      <c r="G234" s="202"/>
    </row>
    <row r="235" spans="7:7" x14ac:dyDescent="0.25">
      <c r="G235" s="202"/>
    </row>
    <row r="236" spans="7:7" x14ac:dyDescent="0.25">
      <c r="G236" s="202"/>
    </row>
    <row r="237" spans="7:7" x14ac:dyDescent="0.25">
      <c r="G237" s="202"/>
    </row>
    <row r="238" spans="7:7" x14ac:dyDescent="0.25">
      <c r="G238" s="202"/>
    </row>
    <row r="239" spans="7:7" x14ac:dyDescent="0.25">
      <c r="G239" s="202"/>
    </row>
    <row r="240" spans="7:7" x14ac:dyDescent="0.25">
      <c r="G240" s="202"/>
    </row>
    <row r="241" spans="7:7" x14ac:dyDescent="0.25">
      <c r="G241" s="202"/>
    </row>
    <row r="242" spans="7:7" x14ac:dyDescent="0.25">
      <c r="G242" s="202"/>
    </row>
    <row r="243" spans="7:7" x14ac:dyDescent="0.25">
      <c r="G243" s="202"/>
    </row>
    <row r="244" spans="7:7" x14ac:dyDescent="0.25">
      <c r="G244" s="202"/>
    </row>
    <row r="245" spans="7:7" x14ac:dyDescent="0.25">
      <c r="G245" s="202"/>
    </row>
    <row r="246" spans="7:7" x14ac:dyDescent="0.25">
      <c r="G246" s="202"/>
    </row>
    <row r="247" spans="7:7" x14ac:dyDescent="0.25">
      <c r="G247" s="202"/>
    </row>
    <row r="248" spans="7:7" x14ac:dyDescent="0.25">
      <c r="G248" s="202"/>
    </row>
    <row r="249" spans="7:7" x14ac:dyDescent="0.25">
      <c r="G249" s="202"/>
    </row>
    <row r="250" spans="7:7" x14ac:dyDescent="0.25">
      <c r="G250" s="202"/>
    </row>
    <row r="251" spans="7:7" x14ac:dyDescent="0.25">
      <c r="G251" s="202"/>
    </row>
    <row r="252" spans="7:7" x14ac:dyDescent="0.25">
      <c r="G252" s="202"/>
    </row>
    <row r="253" spans="7:7" x14ac:dyDescent="0.25">
      <c r="G253" s="202"/>
    </row>
    <row r="254" spans="7:7" x14ac:dyDescent="0.25">
      <c r="G254" s="202"/>
    </row>
    <row r="255" spans="7:7" x14ac:dyDescent="0.25">
      <c r="G255" s="202"/>
    </row>
    <row r="256" spans="7:7" x14ac:dyDescent="0.25">
      <c r="G256" s="202"/>
    </row>
    <row r="257" spans="7:7" x14ac:dyDescent="0.25">
      <c r="G257" s="202"/>
    </row>
    <row r="258" spans="7:7" x14ac:dyDescent="0.25">
      <c r="G258" s="202"/>
    </row>
    <row r="259" spans="7:7" x14ac:dyDescent="0.25">
      <c r="G259" s="202"/>
    </row>
    <row r="260" spans="7:7" x14ac:dyDescent="0.25">
      <c r="G260" s="202"/>
    </row>
    <row r="261" spans="7:7" x14ac:dyDescent="0.25">
      <c r="G261" s="202"/>
    </row>
    <row r="262" spans="7:7" x14ac:dyDescent="0.25">
      <c r="G262" s="202"/>
    </row>
    <row r="263" spans="7:7" x14ac:dyDescent="0.25">
      <c r="G263" s="202"/>
    </row>
    <row r="264" spans="7:7" x14ac:dyDescent="0.25">
      <c r="G264" s="202"/>
    </row>
    <row r="265" spans="7:7" x14ac:dyDescent="0.25">
      <c r="G265" s="202"/>
    </row>
    <row r="266" spans="7:7" x14ac:dyDescent="0.25">
      <c r="G266" s="202"/>
    </row>
    <row r="267" spans="7:7" x14ac:dyDescent="0.25">
      <c r="G267" s="202"/>
    </row>
    <row r="268" spans="7:7" x14ac:dyDescent="0.25">
      <c r="G268" s="202"/>
    </row>
    <row r="269" spans="7:7" x14ac:dyDescent="0.25">
      <c r="G269" s="202"/>
    </row>
    <row r="270" spans="7:7" x14ac:dyDescent="0.25">
      <c r="G270" s="202"/>
    </row>
    <row r="271" spans="7:7" x14ac:dyDescent="0.25">
      <c r="G271" s="202"/>
    </row>
    <row r="272" spans="7:7" x14ac:dyDescent="0.25">
      <c r="G272" s="202"/>
    </row>
    <row r="273" spans="7:7" x14ac:dyDescent="0.25">
      <c r="G273" s="202"/>
    </row>
    <row r="274" spans="7:7" x14ac:dyDescent="0.25">
      <c r="G274" s="202"/>
    </row>
    <row r="275" spans="7:7" x14ac:dyDescent="0.25">
      <c r="G275" s="202"/>
    </row>
    <row r="276" spans="7:7" x14ac:dyDescent="0.25">
      <c r="G276" s="202"/>
    </row>
    <row r="277" spans="7:7" x14ac:dyDescent="0.25">
      <c r="G277" s="202"/>
    </row>
    <row r="278" spans="7:7" x14ac:dyDescent="0.25">
      <c r="G278" s="202"/>
    </row>
    <row r="279" spans="7:7" x14ac:dyDescent="0.25">
      <c r="G279" s="202"/>
    </row>
    <row r="280" spans="7:7" x14ac:dyDescent="0.25">
      <c r="G280" s="202"/>
    </row>
    <row r="281" spans="7:7" x14ac:dyDescent="0.25">
      <c r="G281" s="202"/>
    </row>
    <row r="282" spans="7:7" x14ac:dyDescent="0.25">
      <c r="G282" s="202"/>
    </row>
    <row r="283" spans="7:7" x14ac:dyDescent="0.25">
      <c r="G283" s="202"/>
    </row>
    <row r="284" spans="7:7" x14ac:dyDescent="0.25">
      <c r="G284" s="202"/>
    </row>
    <row r="285" spans="7:7" x14ac:dyDescent="0.25">
      <c r="G285" s="202"/>
    </row>
    <row r="286" spans="7:7" x14ac:dyDescent="0.25">
      <c r="G286" s="202"/>
    </row>
    <row r="287" spans="7:7" x14ac:dyDescent="0.25">
      <c r="G287" s="202"/>
    </row>
    <row r="288" spans="7:7" x14ac:dyDescent="0.25">
      <c r="G288" s="202"/>
    </row>
    <row r="289" spans="7:7" x14ac:dyDescent="0.25">
      <c r="G289" s="202"/>
    </row>
    <row r="290" spans="7:7" x14ac:dyDescent="0.25">
      <c r="G290" s="202"/>
    </row>
    <row r="291" spans="7:7" x14ac:dyDescent="0.25">
      <c r="G291" s="202"/>
    </row>
    <row r="292" spans="7:7" x14ac:dyDescent="0.25">
      <c r="G292" s="202"/>
    </row>
    <row r="293" spans="7:7" x14ac:dyDescent="0.25">
      <c r="G293" s="202"/>
    </row>
    <row r="294" spans="7:7" x14ac:dyDescent="0.25">
      <c r="G294" s="202"/>
    </row>
    <row r="295" spans="7:7" x14ac:dyDescent="0.25">
      <c r="G295" s="202"/>
    </row>
    <row r="296" spans="7:7" x14ac:dyDescent="0.25">
      <c r="G296" s="202"/>
    </row>
    <row r="297" spans="7:7" x14ac:dyDescent="0.25">
      <c r="G297" s="202"/>
    </row>
    <row r="298" spans="7:7" x14ac:dyDescent="0.25">
      <c r="G298" s="202"/>
    </row>
    <row r="299" spans="7:7" x14ac:dyDescent="0.25">
      <c r="G299" s="202"/>
    </row>
    <row r="300" spans="7:7" x14ac:dyDescent="0.25">
      <c r="G300" s="202"/>
    </row>
    <row r="301" spans="7:7" x14ac:dyDescent="0.25">
      <c r="G301" s="202"/>
    </row>
    <row r="302" spans="7:7" x14ac:dyDescent="0.25">
      <c r="G302" s="202"/>
    </row>
    <row r="303" spans="7:7" x14ac:dyDescent="0.25">
      <c r="G303" s="202"/>
    </row>
    <row r="304" spans="7:7" x14ac:dyDescent="0.25">
      <c r="G304" s="202"/>
    </row>
    <row r="305" spans="7:7" x14ac:dyDescent="0.25">
      <c r="G305" s="202"/>
    </row>
    <row r="306" spans="7:7" x14ac:dyDescent="0.25">
      <c r="G306" s="202"/>
    </row>
    <row r="307" spans="7:7" x14ac:dyDescent="0.25">
      <c r="G307" s="202"/>
    </row>
    <row r="308" spans="7:7" x14ac:dyDescent="0.25">
      <c r="G308" s="202"/>
    </row>
    <row r="309" spans="7:7" x14ac:dyDescent="0.25">
      <c r="G309" s="202"/>
    </row>
    <row r="310" spans="7:7" x14ac:dyDescent="0.25">
      <c r="G310" s="202"/>
    </row>
    <row r="311" spans="7:7" x14ac:dyDescent="0.25">
      <c r="G311" s="202"/>
    </row>
    <row r="312" spans="7:7" x14ac:dyDescent="0.25">
      <c r="G312" s="202"/>
    </row>
    <row r="313" spans="7:7" x14ac:dyDescent="0.25">
      <c r="G313" s="202"/>
    </row>
    <row r="314" spans="7:7" x14ac:dyDescent="0.25">
      <c r="G314" s="202"/>
    </row>
    <row r="315" spans="7:7" x14ac:dyDescent="0.25">
      <c r="G315" s="202"/>
    </row>
    <row r="316" spans="7:7" x14ac:dyDescent="0.25">
      <c r="G316" s="202"/>
    </row>
    <row r="317" spans="7:7" x14ac:dyDescent="0.25">
      <c r="G317" s="202"/>
    </row>
    <row r="318" spans="7:7" x14ac:dyDescent="0.25">
      <c r="G318" s="202"/>
    </row>
    <row r="319" spans="7:7" x14ac:dyDescent="0.25">
      <c r="G319" s="202"/>
    </row>
    <row r="320" spans="7:7" x14ac:dyDescent="0.25">
      <c r="G320" s="202"/>
    </row>
    <row r="321" spans="7:7" x14ac:dyDescent="0.25">
      <c r="G321" s="202"/>
    </row>
    <row r="322" spans="7:7" x14ac:dyDescent="0.25">
      <c r="G322" s="202"/>
    </row>
    <row r="323" spans="7:7" x14ac:dyDescent="0.25">
      <c r="G323" s="202"/>
    </row>
    <row r="324" spans="7:7" x14ac:dyDescent="0.25">
      <c r="G324" s="202"/>
    </row>
    <row r="325" spans="7:7" x14ac:dyDescent="0.25">
      <c r="G325" s="202"/>
    </row>
    <row r="326" spans="7:7" x14ac:dyDescent="0.25">
      <c r="G326" s="202"/>
    </row>
    <row r="327" spans="7:7" x14ac:dyDescent="0.25">
      <c r="G327" s="202"/>
    </row>
    <row r="328" spans="7:7" x14ac:dyDescent="0.25">
      <c r="G328" s="202"/>
    </row>
    <row r="329" spans="7:7" x14ac:dyDescent="0.25">
      <c r="G329" s="202"/>
    </row>
    <row r="330" spans="7:7" x14ac:dyDescent="0.25">
      <c r="G330" s="202"/>
    </row>
    <row r="331" spans="7:7" x14ac:dyDescent="0.25">
      <c r="G331" s="202"/>
    </row>
    <row r="332" spans="7:7" x14ac:dyDescent="0.25">
      <c r="G332" s="202"/>
    </row>
    <row r="333" spans="7:7" x14ac:dyDescent="0.25">
      <c r="G333" s="202"/>
    </row>
    <row r="334" spans="7:7" x14ac:dyDescent="0.25">
      <c r="G334" s="202"/>
    </row>
    <row r="335" spans="7:7" x14ac:dyDescent="0.25">
      <c r="G335" s="202"/>
    </row>
    <row r="336" spans="7:7" x14ac:dyDescent="0.25">
      <c r="G336" s="202"/>
    </row>
    <row r="337" spans="7:7" x14ac:dyDescent="0.25">
      <c r="G337" s="202"/>
    </row>
    <row r="338" spans="7:7" x14ac:dyDescent="0.25">
      <c r="G338" s="202"/>
    </row>
    <row r="339" spans="7:7" x14ac:dyDescent="0.25">
      <c r="G339" s="202"/>
    </row>
    <row r="340" spans="7:7" x14ac:dyDescent="0.25">
      <c r="G340" s="202"/>
    </row>
    <row r="341" spans="7:7" x14ac:dyDescent="0.25">
      <c r="G341" s="202"/>
    </row>
    <row r="342" spans="7:7" x14ac:dyDescent="0.25">
      <c r="G342" s="202"/>
    </row>
    <row r="343" spans="7:7" x14ac:dyDescent="0.25">
      <c r="G343" s="202"/>
    </row>
    <row r="344" spans="7:7" x14ac:dyDescent="0.25">
      <c r="G344" s="202"/>
    </row>
    <row r="345" spans="7:7" x14ac:dyDescent="0.25">
      <c r="G345" s="202"/>
    </row>
    <row r="346" spans="7:7" x14ac:dyDescent="0.25">
      <c r="G346" s="202"/>
    </row>
    <row r="347" spans="7:7" x14ac:dyDescent="0.25">
      <c r="G347" s="202"/>
    </row>
    <row r="348" spans="7:7" x14ac:dyDescent="0.25">
      <c r="G348" s="202"/>
    </row>
    <row r="349" spans="7:7" x14ac:dyDescent="0.25">
      <c r="G349" s="202"/>
    </row>
    <row r="350" spans="7:7" x14ac:dyDescent="0.25">
      <c r="G350" s="202"/>
    </row>
    <row r="351" spans="7:7" x14ac:dyDescent="0.25">
      <c r="G351" s="202"/>
    </row>
    <row r="352" spans="7:7" x14ac:dyDescent="0.25">
      <c r="G352" s="202"/>
    </row>
    <row r="353" spans="7:7" x14ac:dyDescent="0.25">
      <c r="G353" s="202"/>
    </row>
    <row r="354" spans="7:7" x14ac:dyDescent="0.25">
      <c r="G354" s="202"/>
    </row>
    <row r="355" spans="7:7" x14ac:dyDescent="0.25">
      <c r="G355" s="202"/>
    </row>
    <row r="356" spans="7:7" x14ac:dyDescent="0.25">
      <c r="G356" s="202"/>
    </row>
    <row r="357" spans="7:7" x14ac:dyDescent="0.25">
      <c r="G357" s="202"/>
    </row>
    <row r="358" spans="7:7" x14ac:dyDescent="0.25">
      <c r="G358" s="202"/>
    </row>
    <row r="359" spans="7:7" x14ac:dyDescent="0.25">
      <c r="G359" s="202"/>
    </row>
    <row r="360" spans="7:7" x14ac:dyDescent="0.25">
      <c r="G360" s="202"/>
    </row>
    <row r="361" spans="7:7" x14ac:dyDescent="0.25">
      <c r="G361" s="202"/>
    </row>
    <row r="362" spans="7:7" x14ac:dyDescent="0.25">
      <c r="G362" s="202"/>
    </row>
    <row r="363" spans="7:7" x14ac:dyDescent="0.25">
      <c r="G363" s="202"/>
    </row>
    <row r="364" spans="7:7" x14ac:dyDescent="0.25">
      <c r="G364" s="202"/>
    </row>
    <row r="365" spans="7:7" x14ac:dyDescent="0.25">
      <c r="G365" s="202"/>
    </row>
    <row r="366" spans="7:7" x14ac:dyDescent="0.25">
      <c r="G366" s="202"/>
    </row>
    <row r="367" spans="7:7" x14ac:dyDescent="0.25">
      <c r="G367" s="202"/>
    </row>
    <row r="368" spans="7:7" x14ac:dyDescent="0.25">
      <c r="G368" s="202"/>
    </row>
    <row r="369" spans="7:7" x14ac:dyDescent="0.25">
      <c r="G369" s="202"/>
    </row>
    <row r="370" spans="7:7" x14ac:dyDescent="0.25">
      <c r="G370" s="202"/>
    </row>
    <row r="371" spans="7:7" x14ac:dyDescent="0.25">
      <c r="G371" s="202"/>
    </row>
    <row r="372" spans="7:7" x14ac:dyDescent="0.25">
      <c r="G372" s="202"/>
    </row>
    <row r="373" spans="7:7" x14ac:dyDescent="0.25">
      <c r="G373" s="202"/>
    </row>
    <row r="374" spans="7:7" x14ac:dyDescent="0.25">
      <c r="G374" s="202"/>
    </row>
    <row r="375" spans="7:7" x14ac:dyDescent="0.25">
      <c r="G375" s="202"/>
    </row>
    <row r="376" spans="7:7" x14ac:dyDescent="0.25">
      <c r="G376" s="202"/>
    </row>
    <row r="377" spans="7:7" x14ac:dyDescent="0.25">
      <c r="G377" s="202"/>
    </row>
    <row r="378" spans="7:7" x14ac:dyDescent="0.25">
      <c r="G378" s="202"/>
    </row>
    <row r="379" spans="7:7" x14ac:dyDescent="0.25">
      <c r="G379" s="202"/>
    </row>
    <row r="380" spans="7:7" x14ac:dyDescent="0.25">
      <c r="G380" s="202"/>
    </row>
    <row r="381" spans="7:7" x14ac:dyDescent="0.25">
      <c r="G381" s="202"/>
    </row>
    <row r="382" spans="7:7" x14ac:dyDescent="0.25">
      <c r="G382" s="202"/>
    </row>
    <row r="383" spans="7:7" x14ac:dyDescent="0.25">
      <c r="G383" s="202"/>
    </row>
    <row r="384" spans="7:7" x14ac:dyDescent="0.25">
      <c r="G384" s="202"/>
    </row>
    <row r="385" spans="7:7" x14ac:dyDescent="0.25">
      <c r="G385" s="202"/>
    </row>
    <row r="386" spans="7:7" x14ac:dyDescent="0.25">
      <c r="G386" s="202"/>
    </row>
    <row r="387" spans="7:7" x14ac:dyDescent="0.25">
      <c r="G387" s="202"/>
    </row>
    <row r="388" spans="7:7" x14ac:dyDescent="0.25">
      <c r="G388" s="202"/>
    </row>
    <row r="389" spans="7:7" x14ac:dyDescent="0.25">
      <c r="G389" s="202"/>
    </row>
    <row r="390" spans="7:7" x14ac:dyDescent="0.25">
      <c r="G390" s="202"/>
    </row>
    <row r="391" spans="7:7" x14ac:dyDescent="0.25">
      <c r="G391" s="202"/>
    </row>
    <row r="392" spans="7:7" x14ac:dyDescent="0.25">
      <c r="G392" s="202"/>
    </row>
    <row r="393" spans="7:7" x14ac:dyDescent="0.25">
      <c r="G393" s="202"/>
    </row>
    <row r="394" spans="7:7" x14ac:dyDescent="0.25">
      <c r="G394" s="202"/>
    </row>
    <row r="395" spans="7:7" x14ac:dyDescent="0.25">
      <c r="G395" s="202"/>
    </row>
    <row r="396" spans="7:7" x14ac:dyDescent="0.25">
      <c r="G396" s="202"/>
    </row>
    <row r="397" spans="7:7" x14ac:dyDescent="0.25">
      <c r="G397" s="202"/>
    </row>
    <row r="398" spans="7:7" x14ac:dyDescent="0.25">
      <c r="G398" s="202"/>
    </row>
    <row r="399" spans="7:7" x14ac:dyDescent="0.25">
      <c r="G399" s="202"/>
    </row>
    <row r="400" spans="7:7" x14ac:dyDescent="0.25">
      <c r="G400" s="202"/>
    </row>
    <row r="401" spans="7:7" x14ac:dyDescent="0.25">
      <c r="G401" s="202"/>
    </row>
    <row r="402" spans="7:7" x14ac:dyDescent="0.25">
      <c r="G402" s="202"/>
    </row>
    <row r="403" spans="7:7" x14ac:dyDescent="0.25">
      <c r="G403" s="202"/>
    </row>
    <row r="404" spans="7:7" x14ac:dyDescent="0.25">
      <c r="G404" s="202"/>
    </row>
    <row r="405" spans="7:7" x14ac:dyDescent="0.25">
      <c r="G405" s="202"/>
    </row>
    <row r="406" spans="7:7" x14ac:dyDescent="0.25">
      <c r="G406" s="202"/>
    </row>
    <row r="407" spans="7:7" x14ac:dyDescent="0.25">
      <c r="G407" s="202"/>
    </row>
    <row r="408" spans="7:7" x14ac:dyDescent="0.25">
      <c r="G408" s="202"/>
    </row>
    <row r="409" spans="7:7" x14ac:dyDescent="0.25">
      <c r="G409" s="202"/>
    </row>
    <row r="410" spans="7:7" x14ac:dyDescent="0.25">
      <c r="G410" s="202"/>
    </row>
    <row r="411" spans="7:7" x14ac:dyDescent="0.25">
      <c r="G411" s="202"/>
    </row>
    <row r="412" spans="7:7" x14ac:dyDescent="0.25">
      <c r="G412" s="202"/>
    </row>
    <row r="413" spans="7:7" x14ac:dyDescent="0.25">
      <c r="G413" s="202"/>
    </row>
    <row r="414" spans="7:7" x14ac:dyDescent="0.25">
      <c r="G414" s="202"/>
    </row>
    <row r="415" spans="7:7" x14ac:dyDescent="0.25">
      <c r="G415" s="202"/>
    </row>
    <row r="416" spans="7:7" x14ac:dyDescent="0.25">
      <c r="G416" s="202"/>
    </row>
    <row r="417" spans="7:7" x14ac:dyDescent="0.25">
      <c r="G417" s="202"/>
    </row>
    <row r="418" spans="7:7" x14ac:dyDescent="0.25">
      <c r="G418" s="202"/>
    </row>
    <row r="419" spans="7:7" x14ac:dyDescent="0.25">
      <c r="G419" s="202"/>
    </row>
    <row r="420" spans="7:7" x14ac:dyDescent="0.25">
      <c r="G420" s="202"/>
    </row>
    <row r="421" spans="7:7" x14ac:dyDescent="0.25">
      <c r="G421" s="202"/>
    </row>
    <row r="422" spans="7:7" x14ac:dyDescent="0.25">
      <c r="G422" s="202"/>
    </row>
    <row r="423" spans="7:7" x14ac:dyDescent="0.25">
      <c r="G423" s="202"/>
    </row>
    <row r="424" spans="7:7" x14ac:dyDescent="0.25">
      <c r="G424" s="202"/>
    </row>
    <row r="425" spans="7:7" x14ac:dyDescent="0.25">
      <c r="G425" s="202"/>
    </row>
    <row r="426" spans="7:7" x14ac:dyDescent="0.25">
      <c r="G426" s="202"/>
    </row>
    <row r="427" spans="7:7" x14ac:dyDescent="0.25">
      <c r="G427" s="202"/>
    </row>
    <row r="428" spans="7:7" x14ac:dyDescent="0.25">
      <c r="G428" s="202"/>
    </row>
    <row r="429" spans="7:7" x14ac:dyDescent="0.25">
      <c r="G429" s="202"/>
    </row>
    <row r="430" spans="7:7" x14ac:dyDescent="0.25">
      <c r="G430" s="202"/>
    </row>
    <row r="431" spans="7:7" x14ac:dyDescent="0.25">
      <c r="G431" s="202"/>
    </row>
    <row r="432" spans="7:7" x14ac:dyDescent="0.25">
      <c r="G432" s="202"/>
    </row>
    <row r="433" spans="7:7" x14ac:dyDescent="0.25">
      <c r="G433" s="202"/>
    </row>
    <row r="434" spans="7:7" x14ac:dyDescent="0.25">
      <c r="G434" s="202"/>
    </row>
    <row r="435" spans="7:7" x14ac:dyDescent="0.25">
      <c r="G435" s="202"/>
    </row>
    <row r="436" spans="7:7" x14ac:dyDescent="0.25">
      <c r="G436" s="202"/>
    </row>
    <row r="437" spans="7:7" x14ac:dyDescent="0.25">
      <c r="G437" s="202"/>
    </row>
    <row r="438" spans="7:7" x14ac:dyDescent="0.25">
      <c r="G438" s="202"/>
    </row>
    <row r="439" spans="7:7" x14ac:dyDescent="0.25">
      <c r="G439" s="202"/>
    </row>
    <row r="440" spans="7:7" x14ac:dyDescent="0.25">
      <c r="G440" s="202"/>
    </row>
    <row r="441" spans="7:7" x14ac:dyDescent="0.25">
      <c r="G441" s="202"/>
    </row>
    <row r="442" spans="7:7" x14ac:dyDescent="0.25">
      <c r="G442" s="202"/>
    </row>
    <row r="443" spans="7:7" x14ac:dyDescent="0.25">
      <c r="G443" s="202"/>
    </row>
    <row r="444" spans="7:7" x14ac:dyDescent="0.25">
      <c r="G444" s="202"/>
    </row>
    <row r="445" spans="7:7" x14ac:dyDescent="0.25">
      <c r="G445" s="202"/>
    </row>
    <row r="446" spans="7:7" x14ac:dyDescent="0.25">
      <c r="G446" s="202"/>
    </row>
    <row r="447" spans="7:7" x14ac:dyDescent="0.25">
      <c r="G447" s="202"/>
    </row>
    <row r="448" spans="7:7" x14ac:dyDescent="0.25">
      <c r="G448" s="202"/>
    </row>
    <row r="449" spans="7:7" x14ac:dyDescent="0.25">
      <c r="G449" s="202"/>
    </row>
    <row r="450" spans="7:7" x14ac:dyDescent="0.25">
      <c r="G450" s="202"/>
    </row>
    <row r="451" spans="7:7" x14ac:dyDescent="0.25">
      <c r="G451" s="202"/>
    </row>
    <row r="452" spans="7:7" x14ac:dyDescent="0.25">
      <c r="G452" s="202"/>
    </row>
    <row r="453" spans="7:7" x14ac:dyDescent="0.25">
      <c r="G453" s="202"/>
    </row>
    <row r="454" spans="7:7" x14ac:dyDescent="0.25">
      <c r="G454" s="202"/>
    </row>
    <row r="455" spans="7:7" x14ac:dyDescent="0.25">
      <c r="G455" s="202"/>
    </row>
    <row r="456" spans="7:7" x14ac:dyDescent="0.25">
      <c r="G456" s="202"/>
    </row>
    <row r="457" spans="7:7" x14ac:dyDescent="0.25">
      <c r="G457" s="202"/>
    </row>
    <row r="458" spans="7:7" x14ac:dyDescent="0.25">
      <c r="G458" s="202"/>
    </row>
    <row r="459" spans="7:7" x14ac:dyDescent="0.25">
      <c r="G459" s="202"/>
    </row>
    <row r="460" spans="7:7" x14ac:dyDescent="0.25">
      <c r="G460" s="202"/>
    </row>
    <row r="461" spans="7:7" x14ac:dyDescent="0.25">
      <c r="G461" s="202"/>
    </row>
    <row r="462" spans="7:7" x14ac:dyDescent="0.25">
      <c r="G462" s="202"/>
    </row>
    <row r="463" spans="7:7" x14ac:dyDescent="0.25">
      <c r="G463" s="202"/>
    </row>
    <row r="464" spans="7:7" x14ac:dyDescent="0.25">
      <c r="G464" s="202"/>
    </row>
    <row r="465" spans="7:7" x14ac:dyDescent="0.25">
      <c r="G465" s="202"/>
    </row>
    <row r="466" spans="7:7" x14ac:dyDescent="0.25">
      <c r="G466" s="202"/>
    </row>
    <row r="467" spans="7:7" x14ac:dyDescent="0.25">
      <c r="G467" s="202"/>
    </row>
    <row r="468" spans="7:7" x14ac:dyDescent="0.25">
      <c r="G468" s="202"/>
    </row>
    <row r="469" spans="7:7" x14ac:dyDescent="0.25">
      <c r="G469" s="202"/>
    </row>
    <row r="470" spans="7:7" x14ac:dyDescent="0.25">
      <c r="G470" s="202"/>
    </row>
    <row r="471" spans="7:7" x14ac:dyDescent="0.25">
      <c r="G471" s="202"/>
    </row>
    <row r="472" spans="7:7" x14ac:dyDescent="0.25">
      <c r="G472" s="202"/>
    </row>
    <row r="473" spans="7:7" x14ac:dyDescent="0.25">
      <c r="G473" s="202"/>
    </row>
    <row r="474" spans="7:7" x14ac:dyDescent="0.25">
      <c r="G474" s="202"/>
    </row>
    <row r="475" spans="7:7" x14ac:dyDescent="0.25">
      <c r="G475" s="202"/>
    </row>
    <row r="476" spans="7:7" x14ac:dyDescent="0.25">
      <c r="G476" s="202"/>
    </row>
    <row r="477" spans="7:7" x14ac:dyDescent="0.25">
      <c r="G477" s="202"/>
    </row>
    <row r="478" spans="7:7" x14ac:dyDescent="0.25">
      <c r="G478" s="202"/>
    </row>
    <row r="479" spans="7:7" x14ac:dyDescent="0.25">
      <c r="G479" s="202"/>
    </row>
    <row r="480" spans="7:7" x14ac:dyDescent="0.25">
      <c r="G480" s="202"/>
    </row>
    <row r="481" spans="7:7" x14ac:dyDescent="0.25">
      <c r="G481" s="202"/>
    </row>
    <row r="482" spans="7:7" x14ac:dyDescent="0.25">
      <c r="G482" s="202"/>
    </row>
    <row r="483" spans="7:7" x14ac:dyDescent="0.25">
      <c r="G483" s="202"/>
    </row>
    <row r="484" spans="7:7" x14ac:dyDescent="0.25">
      <c r="G484" s="202"/>
    </row>
    <row r="485" spans="7:7" x14ac:dyDescent="0.25">
      <c r="G485" s="202"/>
    </row>
    <row r="486" spans="7:7" x14ac:dyDescent="0.25">
      <c r="G486" s="202"/>
    </row>
    <row r="487" spans="7:7" x14ac:dyDescent="0.25">
      <c r="G487" s="202"/>
    </row>
    <row r="488" spans="7:7" x14ac:dyDescent="0.25">
      <c r="G488" s="202"/>
    </row>
    <row r="489" spans="7:7" x14ac:dyDescent="0.25">
      <c r="G489" s="202"/>
    </row>
    <row r="490" spans="7:7" x14ac:dyDescent="0.25">
      <c r="G490" s="202"/>
    </row>
    <row r="491" spans="7:7" x14ac:dyDescent="0.25">
      <c r="G491" s="202"/>
    </row>
    <row r="492" spans="7:7" x14ac:dyDescent="0.25">
      <c r="G492" s="202"/>
    </row>
    <row r="493" spans="7:7" x14ac:dyDescent="0.25">
      <c r="G493" s="202"/>
    </row>
    <row r="494" spans="7:7" x14ac:dyDescent="0.25">
      <c r="G494" s="202"/>
    </row>
    <row r="495" spans="7:7" x14ac:dyDescent="0.25">
      <c r="G495" s="202"/>
    </row>
    <row r="496" spans="7:7" x14ac:dyDescent="0.25">
      <c r="G496" s="202"/>
    </row>
    <row r="497" spans="7:7" x14ac:dyDescent="0.25">
      <c r="G497" s="202"/>
    </row>
    <row r="498" spans="7:7" x14ac:dyDescent="0.25">
      <c r="G498" s="202"/>
    </row>
    <row r="499" spans="7:7" x14ac:dyDescent="0.25">
      <c r="G499" s="202"/>
    </row>
    <row r="500" spans="7:7" x14ac:dyDescent="0.25">
      <c r="G500" s="202"/>
    </row>
    <row r="501" spans="7:7" x14ac:dyDescent="0.25">
      <c r="G501" s="202"/>
    </row>
    <row r="502" spans="7:7" x14ac:dyDescent="0.25">
      <c r="G502" s="202"/>
    </row>
    <row r="503" spans="7:7" x14ac:dyDescent="0.25">
      <c r="G503" s="202"/>
    </row>
    <row r="504" spans="7:7" x14ac:dyDescent="0.25">
      <c r="G504" s="202"/>
    </row>
    <row r="505" spans="7:7" x14ac:dyDescent="0.25">
      <c r="G505" s="202"/>
    </row>
    <row r="506" spans="7:7" x14ac:dyDescent="0.25">
      <c r="G506" s="202"/>
    </row>
    <row r="507" spans="7:7" x14ac:dyDescent="0.25">
      <c r="G507" s="202"/>
    </row>
    <row r="508" spans="7:7" x14ac:dyDescent="0.25">
      <c r="G508" s="202"/>
    </row>
    <row r="509" spans="7:7" x14ac:dyDescent="0.25">
      <c r="G509" s="202"/>
    </row>
    <row r="510" spans="7:7" x14ac:dyDescent="0.25">
      <c r="G510" s="202"/>
    </row>
    <row r="511" spans="7:7" x14ac:dyDescent="0.25">
      <c r="G511" s="202"/>
    </row>
    <row r="512" spans="7:7" x14ac:dyDescent="0.25">
      <c r="G512" s="202"/>
    </row>
    <row r="513" spans="7:7" x14ac:dyDescent="0.25">
      <c r="G513" s="202"/>
    </row>
    <row r="514" spans="7:7" x14ac:dyDescent="0.25">
      <c r="G514" s="202"/>
    </row>
    <row r="515" spans="7:7" x14ac:dyDescent="0.25">
      <c r="G515" s="202"/>
    </row>
    <row r="516" spans="7:7" x14ac:dyDescent="0.25">
      <c r="G516" s="202"/>
    </row>
    <row r="517" spans="7:7" x14ac:dyDescent="0.25">
      <c r="G517" s="202"/>
    </row>
    <row r="518" spans="7:7" x14ac:dyDescent="0.25">
      <c r="G518" s="202"/>
    </row>
    <row r="519" spans="7:7" x14ac:dyDescent="0.25">
      <c r="G519" s="202"/>
    </row>
    <row r="520" spans="7:7" x14ac:dyDescent="0.25">
      <c r="G520" s="202"/>
    </row>
    <row r="521" spans="7:7" x14ac:dyDescent="0.25">
      <c r="G521" s="202"/>
    </row>
    <row r="522" spans="7:7" x14ac:dyDescent="0.25">
      <c r="G522" s="202"/>
    </row>
    <row r="523" spans="7:7" x14ac:dyDescent="0.25">
      <c r="G523" s="202"/>
    </row>
    <row r="524" spans="7:7" x14ac:dyDescent="0.25">
      <c r="G524" s="202"/>
    </row>
    <row r="525" spans="7:7" x14ac:dyDescent="0.25">
      <c r="G525" s="202"/>
    </row>
    <row r="526" spans="7:7" x14ac:dyDescent="0.25">
      <c r="G526" s="202"/>
    </row>
    <row r="527" spans="7:7" x14ac:dyDescent="0.25">
      <c r="G527" s="202"/>
    </row>
    <row r="528" spans="7:7" x14ac:dyDescent="0.25">
      <c r="G528" s="202"/>
    </row>
    <row r="529" spans="7:7" x14ac:dyDescent="0.25">
      <c r="G529" s="202"/>
    </row>
    <row r="530" spans="7:7" x14ac:dyDescent="0.25">
      <c r="G530" s="202"/>
    </row>
    <row r="531" spans="7:7" x14ac:dyDescent="0.25">
      <c r="G531" s="202"/>
    </row>
    <row r="532" spans="7:7" x14ac:dyDescent="0.25">
      <c r="G532" s="202"/>
    </row>
    <row r="533" spans="7:7" x14ac:dyDescent="0.25">
      <c r="G533" s="202"/>
    </row>
    <row r="534" spans="7:7" x14ac:dyDescent="0.25">
      <c r="G534" s="202"/>
    </row>
    <row r="535" spans="7:7" x14ac:dyDescent="0.25">
      <c r="G535" s="202"/>
    </row>
    <row r="536" spans="7:7" x14ac:dyDescent="0.25">
      <c r="G536" s="202"/>
    </row>
    <row r="537" spans="7:7" x14ac:dyDescent="0.25">
      <c r="G537" s="202"/>
    </row>
    <row r="538" spans="7:7" x14ac:dyDescent="0.25">
      <c r="G538" s="202"/>
    </row>
    <row r="539" spans="7:7" x14ac:dyDescent="0.25">
      <c r="G539" s="202"/>
    </row>
    <row r="540" spans="7:7" x14ac:dyDescent="0.25">
      <c r="G540" s="202"/>
    </row>
    <row r="541" spans="7:7" x14ac:dyDescent="0.25">
      <c r="G541" s="202"/>
    </row>
    <row r="542" spans="7:7" x14ac:dyDescent="0.25">
      <c r="G542" s="202"/>
    </row>
    <row r="543" spans="7:7" x14ac:dyDescent="0.25">
      <c r="G543" s="202"/>
    </row>
    <row r="544" spans="7:7" x14ac:dyDescent="0.25">
      <c r="G544" s="202"/>
    </row>
    <row r="545" spans="7:7" x14ac:dyDescent="0.25">
      <c r="G545" s="202"/>
    </row>
    <row r="546" spans="7:7" x14ac:dyDescent="0.25">
      <c r="G546" s="202"/>
    </row>
    <row r="547" spans="7:7" x14ac:dyDescent="0.25">
      <c r="G547" s="202"/>
    </row>
    <row r="548" spans="7:7" x14ac:dyDescent="0.25">
      <c r="G548" s="202"/>
    </row>
    <row r="549" spans="7:7" x14ac:dyDescent="0.25">
      <c r="G549" s="202"/>
    </row>
    <row r="550" spans="7:7" x14ac:dyDescent="0.25">
      <c r="G550" s="202"/>
    </row>
    <row r="551" spans="7:7" x14ac:dyDescent="0.25">
      <c r="G551" s="202"/>
    </row>
    <row r="552" spans="7:7" x14ac:dyDescent="0.25">
      <c r="G552" s="202"/>
    </row>
    <row r="553" spans="7:7" x14ac:dyDescent="0.25">
      <c r="G553" s="202"/>
    </row>
    <row r="554" spans="7:7" x14ac:dyDescent="0.25">
      <c r="G554" s="202"/>
    </row>
    <row r="555" spans="7:7" x14ac:dyDescent="0.25">
      <c r="G555" s="202"/>
    </row>
    <row r="556" spans="7:7" x14ac:dyDescent="0.25">
      <c r="G556" s="202"/>
    </row>
    <row r="557" spans="7:7" x14ac:dyDescent="0.25">
      <c r="G557" s="202"/>
    </row>
    <row r="558" spans="7:7" x14ac:dyDescent="0.25">
      <c r="G558" s="202"/>
    </row>
    <row r="559" spans="7:7" x14ac:dyDescent="0.25">
      <c r="G559" s="202"/>
    </row>
    <row r="560" spans="7:7" x14ac:dyDescent="0.25">
      <c r="G560" s="202"/>
    </row>
    <row r="561" spans="7:7" x14ac:dyDescent="0.25">
      <c r="G561" s="202"/>
    </row>
    <row r="562" spans="7:7" x14ac:dyDescent="0.25">
      <c r="G562" s="202"/>
    </row>
    <row r="563" spans="7:7" x14ac:dyDescent="0.25">
      <c r="G563" s="202"/>
    </row>
    <row r="564" spans="7:7" x14ac:dyDescent="0.25">
      <c r="G564" s="202"/>
    </row>
    <row r="565" spans="7:7" x14ac:dyDescent="0.25">
      <c r="G565" s="202"/>
    </row>
    <row r="566" spans="7:7" x14ac:dyDescent="0.25">
      <c r="G566" s="202"/>
    </row>
    <row r="567" spans="7:7" x14ac:dyDescent="0.25">
      <c r="G567" s="202"/>
    </row>
    <row r="568" spans="7:7" x14ac:dyDescent="0.25">
      <c r="G568" s="202"/>
    </row>
    <row r="569" spans="7:7" x14ac:dyDescent="0.25">
      <c r="G569" s="202"/>
    </row>
    <row r="570" spans="7:7" x14ac:dyDescent="0.25">
      <c r="G570" s="202"/>
    </row>
    <row r="571" spans="7:7" x14ac:dyDescent="0.25">
      <c r="G571" s="202"/>
    </row>
    <row r="572" spans="7:7" x14ac:dyDescent="0.25">
      <c r="G572" s="202"/>
    </row>
    <row r="573" spans="7:7" x14ac:dyDescent="0.25">
      <c r="G573" s="202"/>
    </row>
    <row r="574" spans="7:7" x14ac:dyDescent="0.25">
      <c r="G574" s="202"/>
    </row>
    <row r="575" spans="7:7" x14ac:dyDescent="0.25">
      <c r="G575" s="202"/>
    </row>
    <row r="576" spans="7:7" x14ac:dyDescent="0.25">
      <c r="G576" s="202"/>
    </row>
    <row r="577" spans="7:7" x14ac:dyDescent="0.25">
      <c r="G577" s="202"/>
    </row>
    <row r="578" spans="7:7" x14ac:dyDescent="0.25">
      <c r="G578" s="202"/>
    </row>
    <row r="579" spans="7:7" x14ac:dyDescent="0.25">
      <c r="G579" s="202"/>
    </row>
    <row r="580" spans="7:7" x14ac:dyDescent="0.25">
      <c r="G580" s="202"/>
    </row>
    <row r="581" spans="7:7" x14ac:dyDescent="0.25">
      <c r="G581" s="202"/>
    </row>
    <row r="582" spans="7:7" x14ac:dyDescent="0.25">
      <c r="G582" s="202"/>
    </row>
    <row r="583" spans="7:7" x14ac:dyDescent="0.25">
      <c r="G583" s="202"/>
    </row>
    <row r="584" spans="7:7" x14ac:dyDescent="0.25">
      <c r="G584" s="202"/>
    </row>
    <row r="585" spans="7:7" x14ac:dyDescent="0.25">
      <c r="G585" s="202"/>
    </row>
    <row r="586" spans="7:7" x14ac:dyDescent="0.25">
      <c r="G586" s="202"/>
    </row>
    <row r="587" spans="7:7" x14ac:dyDescent="0.25">
      <c r="G587" s="202"/>
    </row>
    <row r="588" spans="7:7" x14ac:dyDescent="0.25">
      <c r="G588" s="202"/>
    </row>
    <row r="589" spans="7:7" x14ac:dyDescent="0.25">
      <c r="G589" s="202"/>
    </row>
    <row r="590" spans="7:7" x14ac:dyDescent="0.25">
      <c r="G590" s="202"/>
    </row>
    <row r="591" spans="7:7" x14ac:dyDescent="0.25">
      <c r="G591" s="202"/>
    </row>
    <row r="592" spans="7:7" x14ac:dyDescent="0.25">
      <c r="G592" s="202"/>
    </row>
    <row r="593" spans="7:7" x14ac:dyDescent="0.25">
      <c r="G593" s="202"/>
    </row>
    <row r="594" spans="7:7" x14ac:dyDescent="0.25">
      <c r="G594" s="202"/>
    </row>
    <row r="595" spans="7:7" x14ac:dyDescent="0.25">
      <c r="G595" s="202"/>
    </row>
    <row r="596" spans="7:7" x14ac:dyDescent="0.25">
      <c r="G596" s="202"/>
    </row>
    <row r="597" spans="7:7" x14ac:dyDescent="0.25">
      <c r="G597" s="202"/>
    </row>
    <row r="598" spans="7:7" x14ac:dyDescent="0.25">
      <c r="G598" s="202"/>
    </row>
    <row r="599" spans="7:7" x14ac:dyDescent="0.25">
      <c r="G599" s="202"/>
    </row>
    <row r="600" spans="7:7" x14ac:dyDescent="0.25">
      <c r="G600" s="202"/>
    </row>
    <row r="601" spans="7:7" x14ac:dyDescent="0.25">
      <c r="G601" s="202"/>
    </row>
    <row r="602" spans="7:7" x14ac:dyDescent="0.25">
      <c r="G602" s="202"/>
    </row>
    <row r="603" spans="7:7" x14ac:dyDescent="0.25">
      <c r="G603" s="202"/>
    </row>
    <row r="604" spans="7:7" x14ac:dyDescent="0.25">
      <c r="G604" s="202"/>
    </row>
    <row r="605" spans="7:7" x14ac:dyDescent="0.25">
      <c r="G605" s="202"/>
    </row>
    <row r="606" spans="7:7" x14ac:dyDescent="0.25">
      <c r="G606" s="202"/>
    </row>
    <row r="607" spans="7:7" x14ac:dyDescent="0.25">
      <c r="G607" s="202"/>
    </row>
    <row r="608" spans="7:7" x14ac:dyDescent="0.25">
      <c r="G608" s="202"/>
    </row>
    <row r="609" spans="7:7" x14ac:dyDescent="0.25">
      <c r="G609" s="202"/>
    </row>
    <row r="610" spans="7:7" x14ac:dyDescent="0.25">
      <c r="G610" s="202"/>
    </row>
    <row r="611" spans="7:7" x14ac:dyDescent="0.25">
      <c r="G611" s="202"/>
    </row>
    <row r="612" spans="7:7" x14ac:dyDescent="0.25">
      <c r="G612" s="202"/>
    </row>
    <row r="613" spans="7:7" x14ac:dyDescent="0.25">
      <c r="G613" s="202"/>
    </row>
    <row r="614" spans="7:7" x14ac:dyDescent="0.25">
      <c r="G614" s="202"/>
    </row>
    <row r="615" spans="7:7" x14ac:dyDescent="0.25">
      <c r="G615" s="202"/>
    </row>
    <row r="616" spans="7:7" x14ac:dyDescent="0.25">
      <c r="G616" s="202"/>
    </row>
    <row r="617" spans="7:7" x14ac:dyDescent="0.25">
      <c r="G617" s="202"/>
    </row>
    <row r="618" spans="7:7" x14ac:dyDescent="0.25">
      <c r="G618" s="202"/>
    </row>
    <row r="619" spans="7:7" x14ac:dyDescent="0.25">
      <c r="G619" s="202"/>
    </row>
    <row r="620" spans="7:7" x14ac:dyDescent="0.25">
      <c r="G620" s="202"/>
    </row>
    <row r="621" spans="7:7" x14ac:dyDescent="0.25">
      <c r="G621" s="202"/>
    </row>
    <row r="622" spans="7:7" x14ac:dyDescent="0.25">
      <c r="G622" s="202"/>
    </row>
    <row r="623" spans="7:7" x14ac:dyDescent="0.25">
      <c r="G623" s="202"/>
    </row>
    <row r="624" spans="7:7" x14ac:dyDescent="0.25">
      <c r="G624" s="202"/>
    </row>
    <row r="625" spans="7:7" x14ac:dyDescent="0.25">
      <c r="G625" s="202"/>
    </row>
    <row r="626" spans="7:7" x14ac:dyDescent="0.25">
      <c r="G626" s="202"/>
    </row>
    <row r="627" spans="7:7" x14ac:dyDescent="0.25">
      <c r="G627" s="202"/>
    </row>
    <row r="628" spans="7:7" x14ac:dyDescent="0.25">
      <c r="G628" s="202"/>
    </row>
    <row r="629" spans="7:7" x14ac:dyDescent="0.25">
      <c r="G629" s="202"/>
    </row>
    <row r="630" spans="7:7" x14ac:dyDescent="0.25">
      <c r="G630" s="202"/>
    </row>
    <row r="631" spans="7:7" x14ac:dyDescent="0.25">
      <c r="G631" s="202"/>
    </row>
    <row r="632" spans="7:7" x14ac:dyDescent="0.25">
      <c r="G632" s="202"/>
    </row>
    <row r="633" spans="7:7" x14ac:dyDescent="0.25">
      <c r="G633" s="202"/>
    </row>
    <row r="634" spans="7:7" x14ac:dyDescent="0.25">
      <c r="G634" s="202"/>
    </row>
    <row r="635" spans="7:7" x14ac:dyDescent="0.25">
      <c r="G635" s="202"/>
    </row>
    <row r="636" spans="7:7" x14ac:dyDescent="0.25">
      <c r="G636" s="202"/>
    </row>
    <row r="637" spans="7:7" x14ac:dyDescent="0.25">
      <c r="G637" s="202"/>
    </row>
    <row r="638" spans="7:7" x14ac:dyDescent="0.25">
      <c r="G638" s="202"/>
    </row>
    <row r="639" spans="7:7" x14ac:dyDescent="0.25">
      <c r="G639" s="202"/>
    </row>
    <row r="640" spans="7:7" x14ac:dyDescent="0.25">
      <c r="G640" s="202"/>
    </row>
    <row r="641" spans="7:7" x14ac:dyDescent="0.25">
      <c r="G641" s="202"/>
    </row>
    <row r="642" spans="7:7" x14ac:dyDescent="0.25">
      <c r="G642" s="202"/>
    </row>
    <row r="643" spans="7:7" x14ac:dyDescent="0.25">
      <c r="G643" s="202"/>
    </row>
    <row r="644" spans="7:7" x14ac:dyDescent="0.25">
      <c r="G644" s="202"/>
    </row>
    <row r="645" spans="7:7" x14ac:dyDescent="0.25">
      <c r="G645" s="202"/>
    </row>
    <row r="646" spans="7:7" x14ac:dyDescent="0.25">
      <c r="G646" s="202"/>
    </row>
    <row r="647" spans="7:7" x14ac:dyDescent="0.25">
      <c r="G647" s="202"/>
    </row>
    <row r="648" spans="7:7" x14ac:dyDescent="0.25">
      <c r="G648" s="202"/>
    </row>
    <row r="649" spans="7:7" x14ac:dyDescent="0.25">
      <c r="G649" s="202"/>
    </row>
    <row r="650" spans="7:7" x14ac:dyDescent="0.25">
      <c r="G650" s="202"/>
    </row>
    <row r="651" spans="7:7" x14ac:dyDescent="0.25">
      <c r="G651" s="202"/>
    </row>
    <row r="652" spans="7:7" x14ac:dyDescent="0.25">
      <c r="G652" s="202"/>
    </row>
    <row r="653" spans="7:7" x14ac:dyDescent="0.25">
      <c r="G653" s="202"/>
    </row>
    <row r="654" spans="7:7" x14ac:dyDescent="0.25">
      <c r="G654" s="202"/>
    </row>
    <row r="655" spans="7:7" x14ac:dyDescent="0.25">
      <c r="G655" s="202"/>
    </row>
    <row r="656" spans="7:7" x14ac:dyDescent="0.25">
      <c r="G656" s="202"/>
    </row>
    <row r="657" spans="7:7" x14ac:dyDescent="0.25">
      <c r="G657" s="202"/>
    </row>
    <row r="658" spans="7:7" x14ac:dyDescent="0.25">
      <c r="G658" s="202"/>
    </row>
    <row r="659" spans="7:7" x14ac:dyDescent="0.25">
      <c r="G659" s="202"/>
    </row>
    <row r="660" spans="7:7" x14ac:dyDescent="0.25">
      <c r="G660" s="202"/>
    </row>
    <row r="661" spans="7:7" x14ac:dyDescent="0.25">
      <c r="G661" s="202"/>
    </row>
    <row r="662" spans="7:7" x14ac:dyDescent="0.25">
      <c r="G662" s="202"/>
    </row>
    <row r="663" spans="7:7" x14ac:dyDescent="0.25">
      <c r="G663" s="202"/>
    </row>
    <row r="664" spans="7:7" x14ac:dyDescent="0.25">
      <c r="G664" s="202"/>
    </row>
    <row r="665" spans="7:7" x14ac:dyDescent="0.25">
      <c r="G665" s="202"/>
    </row>
    <row r="666" spans="7:7" x14ac:dyDescent="0.25">
      <c r="G666" s="202"/>
    </row>
    <row r="667" spans="7:7" x14ac:dyDescent="0.25">
      <c r="G667" s="202"/>
    </row>
    <row r="668" spans="7:7" x14ac:dyDescent="0.25">
      <c r="G668" s="202"/>
    </row>
    <row r="669" spans="7:7" x14ac:dyDescent="0.25">
      <c r="G669" s="202"/>
    </row>
    <row r="670" spans="7:7" x14ac:dyDescent="0.25">
      <c r="G670" s="202"/>
    </row>
    <row r="671" spans="7:7" x14ac:dyDescent="0.25">
      <c r="G671" s="202"/>
    </row>
    <row r="672" spans="7:7" x14ac:dyDescent="0.25">
      <c r="G672" s="202"/>
    </row>
    <row r="673" spans="7:7" x14ac:dyDescent="0.25">
      <c r="G673" s="202"/>
    </row>
    <row r="674" spans="7:7" x14ac:dyDescent="0.25">
      <c r="G674" s="202"/>
    </row>
    <row r="675" spans="7:7" x14ac:dyDescent="0.25">
      <c r="G675" s="202"/>
    </row>
    <row r="676" spans="7:7" x14ac:dyDescent="0.25">
      <c r="G676" s="202"/>
    </row>
    <row r="677" spans="7:7" x14ac:dyDescent="0.25">
      <c r="G677" s="202"/>
    </row>
    <row r="678" spans="7:7" x14ac:dyDescent="0.25">
      <c r="G678" s="202"/>
    </row>
    <row r="679" spans="7:7" x14ac:dyDescent="0.25">
      <c r="G679" s="202"/>
    </row>
    <row r="680" spans="7:7" x14ac:dyDescent="0.25">
      <c r="G680" s="202"/>
    </row>
    <row r="681" spans="7:7" x14ac:dyDescent="0.25">
      <c r="G681" s="202"/>
    </row>
    <row r="682" spans="7:7" x14ac:dyDescent="0.25">
      <c r="G682" s="202"/>
    </row>
    <row r="683" spans="7:7" x14ac:dyDescent="0.25">
      <c r="G683" s="202"/>
    </row>
    <row r="684" spans="7:7" x14ac:dyDescent="0.25">
      <c r="G684" s="202"/>
    </row>
    <row r="685" spans="7:7" x14ac:dyDescent="0.25">
      <c r="G685" s="202"/>
    </row>
    <row r="686" spans="7:7" x14ac:dyDescent="0.25">
      <c r="G686" s="202"/>
    </row>
    <row r="687" spans="7:7" x14ac:dyDescent="0.25">
      <c r="G687" s="202"/>
    </row>
    <row r="688" spans="7:7" x14ac:dyDescent="0.25">
      <c r="G688" s="202"/>
    </row>
    <row r="689" spans="7:7" x14ac:dyDescent="0.25">
      <c r="G689" s="202"/>
    </row>
    <row r="690" spans="7:7" x14ac:dyDescent="0.25">
      <c r="G690" s="202"/>
    </row>
    <row r="691" spans="7:7" x14ac:dyDescent="0.25">
      <c r="G691" s="202"/>
    </row>
    <row r="692" spans="7:7" x14ac:dyDescent="0.25">
      <c r="G692" s="202"/>
    </row>
    <row r="693" spans="7:7" x14ac:dyDescent="0.25">
      <c r="G693" s="202"/>
    </row>
    <row r="694" spans="7:7" x14ac:dyDescent="0.25">
      <c r="G694" s="202"/>
    </row>
    <row r="695" spans="7:7" x14ac:dyDescent="0.25">
      <c r="G695" s="202"/>
    </row>
    <row r="696" spans="7:7" x14ac:dyDescent="0.25">
      <c r="G696" s="202"/>
    </row>
    <row r="697" spans="7:7" x14ac:dyDescent="0.25">
      <c r="G697" s="202"/>
    </row>
    <row r="698" spans="7:7" x14ac:dyDescent="0.25">
      <c r="G698" s="202"/>
    </row>
    <row r="699" spans="7:7" x14ac:dyDescent="0.25">
      <c r="G699" s="202"/>
    </row>
    <row r="700" spans="7:7" x14ac:dyDescent="0.25">
      <c r="G700" s="202"/>
    </row>
    <row r="701" spans="7:7" x14ac:dyDescent="0.25">
      <c r="G701" s="202"/>
    </row>
    <row r="702" spans="7:7" x14ac:dyDescent="0.25">
      <c r="G702" s="202"/>
    </row>
    <row r="703" spans="7:7" x14ac:dyDescent="0.25">
      <c r="G703" s="202"/>
    </row>
    <row r="704" spans="7:7" x14ac:dyDescent="0.25">
      <c r="G704" s="202"/>
    </row>
    <row r="705" spans="7:7" x14ac:dyDescent="0.25">
      <c r="G705" s="202"/>
    </row>
    <row r="706" spans="7:7" x14ac:dyDescent="0.25">
      <c r="G706" s="202"/>
    </row>
    <row r="707" spans="7:7" x14ac:dyDescent="0.25">
      <c r="G707" s="202"/>
    </row>
    <row r="708" spans="7:7" x14ac:dyDescent="0.25">
      <c r="G708" s="202"/>
    </row>
    <row r="709" spans="7:7" x14ac:dyDescent="0.25">
      <c r="G709" s="202"/>
    </row>
    <row r="710" spans="7:7" x14ac:dyDescent="0.25">
      <c r="G710" s="202"/>
    </row>
    <row r="711" spans="7:7" x14ac:dyDescent="0.25">
      <c r="G711" s="202"/>
    </row>
    <row r="712" spans="7:7" x14ac:dyDescent="0.25">
      <c r="G712" s="202"/>
    </row>
    <row r="713" spans="7:7" x14ac:dyDescent="0.25">
      <c r="G713" s="202"/>
    </row>
    <row r="714" spans="7:7" x14ac:dyDescent="0.25">
      <c r="G714" s="202"/>
    </row>
    <row r="715" spans="7:7" x14ac:dyDescent="0.25">
      <c r="G715" s="202"/>
    </row>
    <row r="716" spans="7:7" x14ac:dyDescent="0.25">
      <c r="G716" s="202"/>
    </row>
    <row r="717" spans="7:7" x14ac:dyDescent="0.25">
      <c r="G717" s="202"/>
    </row>
    <row r="718" spans="7:7" x14ac:dyDescent="0.25">
      <c r="G718" s="202"/>
    </row>
    <row r="719" spans="7:7" x14ac:dyDescent="0.25">
      <c r="G719" s="202"/>
    </row>
    <row r="720" spans="7:7" x14ac:dyDescent="0.25">
      <c r="G720" s="202"/>
    </row>
    <row r="721" spans="7:7" x14ac:dyDescent="0.25">
      <c r="G721" s="202"/>
    </row>
    <row r="722" spans="7:7" x14ac:dyDescent="0.25">
      <c r="G722" s="202"/>
    </row>
    <row r="723" spans="7:7" x14ac:dyDescent="0.25">
      <c r="G723" s="202"/>
    </row>
    <row r="724" spans="7:7" x14ac:dyDescent="0.25">
      <c r="G724" s="202"/>
    </row>
    <row r="725" spans="7:7" x14ac:dyDescent="0.25">
      <c r="G725" s="202"/>
    </row>
    <row r="726" spans="7:7" x14ac:dyDescent="0.25">
      <c r="G726" s="202"/>
    </row>
    <row r="727" spans="7:7" x14ac:dyDescent="0.25">
      <c r="G727" s="202"/>
    </row>
    <row r="728" spans="7:7" x14ac:dyDescent="0.25">
      <c r="G728" s="202"/>
    </row>
    <row r="729" spans="7:7" x14ac:dyDescent="0.25">
      <c r="G729" s="202"/>
    </row>
    <row r="730" spans="7:7" x14ac:dyDescent="0.25">
      <c r="G730" s="202"/>
    </row>
    <row r="731" spans="7:7" x14ac:dyDescent="0.25">
      <c r="G731" s="202"/>
    </row>
    <row r="732" spans="7:7" x14ac:dyDescent="0.25">
      <c r="G732" s="202"/>
    </row>
    <row r="733" spans="7:7" x14ac:dyDescent="0.25">
      <c r="G733" s="202"/>
    </row>
    <row r="734" spans="7:7" x14ac:dyDescent="0.25">
      <c r="G734" s="202"/>
    </row>
    <row r="735" spans="7:7" x14ac:dyDescent="0.25">
      <c r="G735" s="202"/>
    </row>
    <row r="736" spans="7:7" x14ac:dyDescent="0.25">
      <c r="G736" s="202"/>
    </row>
    <row r="737" spans="7:7" x14ac:dyDescent="0.25">
      <c r="G737" s="202"/>
    </row>
    <row r="738" spans="7:7" x14ac:dyDescent="0.25">
      <c r="G738" s="202"/>
    </row>
    <row r="739" spans="7:7" x14ac:dyDescent="0.25">
      <c r="G739" s="202"/>
    </row>
    <row r="740" spans="7:7" x14ac:dyDescent="0.25">
      <c r="G740" s="202"/>
    </row>
    <row r="741" spans="7:7" x14ac:dyDescent="0.25">
      <c r="G741" s="202"/>
    </row>
    <row r="742" spans="7:7" x14ac:dyDescent="0.25">
      <c r="G742" s="202"/>
    </row>
    <row r="743" spans="7:7" x14ac:dyDescent="0.25">
      <c r="G743" s="202"/>
    </row>
    <row r="744" spans="7:7" x14ac:dyDescent="0.25">
      <c r="G744" s="202"/>
    </row>
    <row r="745" spans="7:7" x14ac:dyDescent="0.25">
      <c r="G745" s="202"/>
    </row>
    <row r="746" spans="7:7" x14ac:dyDescent="0.25">
      <c r="G746" s="202"/>
    </row>
    <row r="747" spans="7:7" x14ac:dyDescent="0.25">
      <c r="G747" s="202"/>
    </row>
    <row r="748" spans="7:7" x14ac:dyDescent="0.25">
      <c r="G748" s="202"/>
    </row>
    <row r="749" spans="7:7" x14ac:dyDescent="0.25">
      <c r="G749" s="202"/>
    </row>
    <row r="750" spans="7:7" x14ac:dyDescent="0.25">
      <c r="G750" s="202"/>
    </row>
    <row r="751" spans="7:7" x14ac:dyDescent="0.25">
      <c r="G751" s="202"/>
    </row>
    <row r="752" spans="7:7" x14ac:dyDescent="0.25">
      <c r="G752" s="202"/>
    </row>
    <row r="753" spans="7:7" x14ac:dyDescent="0.25">
      <c r="G753" s="202"/>
    </row>
    <row r="754" spans="7:7" x14ac:dyDescent="0.25">
      <c r="G754" s="202"/>
    </row>
    <row r="755" spans="7:7" x14ac:dyDescent="0.25">
      <c r="G755" s="202"/>
    </row>
    <row r="756" spans="7:7" x14ac:dyDescent="0.25">
      <c r="G756" s="202"/>
    </row>
    <row r="757" spans="7:7" x14ac:dyDescent="0.25">
      <c r="G757" s="202"/>
    </row>
    <row r="758" spans="7:7" x14ac:dyDescent="0.25">
      <c r="G758" s="202"/>
    </row>
    <row r="759" spans="7:7" x14ac:dyDescent="0.25">
      <c r="G759" s="202"/>
    </row>
    <row r="760" spans="7:7" x14ac:dyDescent="0.25">
      <c r="G760" s="202"/>
    </row>
    <row r="761" spans="7:7" x14ac:dyDescent="0.25">
      <c r="G761" s="202"/>
    </row>
    <row r="762" spans="7:7" x14ac:dyDescent="0.25">
      <c r="G762" s="202"/>
    </row>
    <row r="763" spans="7:7" x14ac:dyDescent="0.25">
      <c r="G763" s="202"/>
    </row>
    <row r="764" spans="7:7" x14ac:dyDescent="0.25">
      <c r="G764" s="202"/>
    </row>
    <row r="765" spans="7:7" x14ac:dyDescent="0.25">
      <c r="G765" s="202"/>
    </row>
    <row r="766" spans="7:7" x14ac:dyDescent="0.25">
      <c r="G766" s="202"/>
    </row>
    <row r="767" spans="7:7" x14ac:dyDescent="0.25">
      <c r="G767" s="202"/>
    </row>
    <row r="768" spans="7:7" x14ac:dyDescent="0.25">
      <c r="G768" s="202"/>
    </row>
    <row r="769" spans="7:7" x14ac:dyDescent="0.25">
      <c r="G769" s="202"/>
    </row>
    <row r="770" spans="7:7" x14ac:dyDescent="0.25">
      <c r="G770" s="202"/>
    </row>
    <row r="771" spans="7:7" x14ac:dyDescent="0.25">
      <c r="G771" s="202"/>
    </row>
    <row r="772" spans="7:7" x14ac:dyDescent="0.25">
      <c r="G772" s="202"/>
    </row>
    <row r="773" spans="7:7" x14ac:dyDescent="0.25">
      <c r="G773" s="202"/>
    </row>
    <row r="774" spans="7:7" x14ac:dyDescent="0.25">
      <c r="G774" s="202"/>
    </row>
    <row r="775" spans="7:7" x14ac:dyDescent="0.25">
      <c r="G775" s="202"/>
    </row>
    <row r="776" spans="7:7" x14ac:dyDescent="0.25">
      <c r="G776" s="202"/>
    </row>
    <row r="777" spans="7:7" x14ac:dyDescent="0.25">
      <c r="G777" s="202"/>
    </row>
    <row r="778" spans="7:7" x14ac:dyDescent="0.25">
      <c r="G778" s="202"/>
    </row>
    <row r="779" spans="7:7" x14ac:dyDescent="0.25">
      <c r="G779" s="202"/>
    </row>
    <row r="780" spans="7:7" x14ac:dyDescent="0.25">
      <c r="G780" s="202"/>
    </row>
    <row r="781" spans="7:7" x14ac:dyDescent="0.25">
      <c r="G781" s="202"/>
    </row>
    <row r="782" spans="7:7" x14ac:dyDescent="0.25">
      <c r="G782" s="202"/>
    </row>
    <row r="783" spans="7:7" x14ac:dyDescent="0.25">
      <c r="G783" s="202"/>
    </row>
    <row r="784" spans="7:7" x14ac:dyDescent="0.25">
      <c r="G784" s="202"/>
    </row>
    <row r="785" spans="7:7" x14ac:dyDescent="0.25">
      <c r="G785" s="202"/>
    </row>
    <row r="786" spans="7:7" x14ac:dyDescent="0.25">
      <c r="G786" s="202"/>
    </row>
    <row r="787" spans="7:7" x14ac:dyDescent="0.25">
      <c r="G787" s="202"/>
    </row>
    <row r="788" spans="7:7" x14ac:dyDescent="0.25">
      <c r="G788" s="202"/>
    </row>
    <row r="789" spans="7:7" x14ac:dyDescent="0.25">
      <c r="G789" s="202"/>
    </row>
    <row r="790" spans="7:7" x14ac:dyDescent="0.25">
      <c r="G790" s="202"/>
    </row>
    <row r="791" spans="7:7" x14ac:dyDescent="0.25">
      <c r="G791" s="202"/>
    </row>
    <row r="792" spans="7:7" x14ac:dyDescent="0.25">
      <c r="G792" s="202"/>
    </row>
    <row r="793" spans="7:7" x14ac:dyDescent="0.25">
      <c r="G793" s="202"/>
    </row>
    <row r="794" spans="7:7" x14ac:dyDescent="0.25">
      <c r="G794" s="202"/>
    </row>
    <row r="795" spans="7:7" x14ac:dyDescent="0.25">
      <c r="G795" s="202"/>
    </row>
    <row r="796" spans="7:7" x14ac:dyDescent="0.25">
      <c r="G796" s="202"/>
    </row>
    <row r="797" spans="7:7" x14ac:dyDescent="0.25">
      <c r="G797" s="202"/>
    </row>
    <row r="798" spans="7:7" x14ac:dyDescent="0.25">
      <c r="G798" s="202"/>
    </row>
    <row r="799" spans="7:7" x14ac:dyDescent="0.25">
      <c r="G799" s="202"/>
    </row>
    <row r="800" spans="7:7" x14ac:dyDescent="0.25">
      <c r="G800" s="202"/>
    </row>
    <row r="801" spans="7:7" x14ac:dyDescent="0.25">
      <c r="G801" s="202"/>
    </row>
    <row r="802" spans="7:7" x14ac:dyDescent="0.25">
      <c r="G802" s="202"/>
    </row>
    <row r="803" spans="7:7" x14ac:dyDescent="0.25">
      <c r="G803" s="202"/>
    </row>
    <row r="804" spans="7:7" x14ac:dyDescent="0.25">
      <c r="G804" s="202"/>
    </row>
    <row r="805" spans="7:7" x14ac:dyDescent="0.25">
      <c r="G805" s="202"/>
    </row>
    <row r="806" spans="7:7" x14ac:dyDescent="0.25">
      <c r="G806" s="202"/>
    </row>
    <row r="807" spans="7:7" x14ac:dyDescent="0.25">
      <c r="G807" s="202"/>
    </row>
    <row r="808" spans="7:7" x14ac:dyDescent="0.25">
      <c r="G808" s="202"/>
    </row>
    <row r="809" spans="7:7" x14ac:dyDescent="0.25">
      <c r="G809" s="202"/>
    </row>
    <row r="810" spans="7:7" x14ac:dyDescent="0.25">
      <c r="G810" s="202"/>
    </row>
    <row r="811" spans="7:7" x14ac:dyDescent="0.25">
      <c r="G811" s="202"/>
    </row>
    <row r="812" spans="7:7" x14ac:dyDescent="0.25">
      <c r="G812" s="202"/>
    </row>
    <row r="813" spans="7:7" x14ac:dyDescent="0.25">
      <c r="G813" s="202"/>
    </row>
    <row r="814" spans="7:7" x14ac:dyDescent="0.25">
      <c r="G814" s="202"/>
    </row>
    <row r="815" spans="7:7" x14ac:dyDescent="0.25">
      <c r="G815" s="202"/>
    </row>
    <row r="816" spans="7:7" x14ac:dyDescent="0.25">
      <c r="G816" s="202"/>
    </row>
    <row r="817" spans="7:7" x14ac:dyDescent="0.25">
      <c r="G817" s="202"/>
    </row>
    <row r="818" spans="7:7" x14ac:dyDescent="0.25">
      <c r="G818" s="202"/>
    </row>
    <row r="819" spans="7:7" x14ac:dyDescent="0.25">
      <c r="G819" s="202"/>
    </row>
    <row r="820" spans="7:7" x14ac:dyDescent="0.25">
      <c r="G820" s="202"/>
    </row>
    <row r="821" spans="7:7" x14ac:dyDescent="0.25">
      <c r="G821" s="202"/>
    </row>
    <row r="822" spans="7:7" x14ac:dyDescent="0.25">
      <c r="G822" s="202"/>
    </row>
    <row r="823" spans="7:7" x14ac:dyDescent="0.25">
      <c r="G823" s="202"/>
    </row>
    <row r="824" spans="7:7" x14ac:dyDescent="0.25">
      <c r="G824" s="202"/>
    </row>
    <row r="825" spans="7:7" x14ac:dyDescent="0.25">
      <c r="G825" s="202"/>
    </row>
    <row r="826" spans="7:7" x14ac:dyDescent="0.25">
      <c r="G826" s="202"/>
    </row>
    <row r="827" spans="7:7" x14ac:dyDescent="0.25">
      <c r="G827" s="202"/>
    </row>
    <row r="828" spans="7:7" x14ac:dyDescent="0.25">
      <c r="G828" s="202"/>
    </row>
    <row r="829" spans="7:7" x14ac:dyDescent="0.25">
      <c r="G829" s="202"/>
    </row>
    <row r="830" spans="7:7" x14ac:dyDescent="0.25">
      <c r="G830" s="202"/>
    </row>
    <row r="831" spans="7:7" x14ac:dyDescent="0.25">
      <c r="G831" s="202"/>
    </row>
    <row r="832" spans="7:7" x14ac:dyDescent="0.25">
      <c r="G832" s="202"/>
    </row>
    <row r="833" spans="7:7" x14ac:dyDescent="0.25">
      <c r="G833" s="202"/>
    </row>
    <row r="834" spans="7:7" x14ac:dyDescent="0.25">
      <c r="G834" s="202"/>
    </row>
    <row r="835" spans="7:7" x14ac:dyDescent="0.25">
      <c r="G835" s="202"/>
    </row>
    <row r="836" spans="7:7" x14ac:dyDescent="0.25">
      <c r="G836" s="202"/>
    </row>
    <row r="837" spans="7:7" x14ac:dyDescent="0.25">
      <c r="G837" s="202"/>
    </row>
    <row r="838" spans="7:7" x14ac:dyDescent="0.25">
      <c r="G838" s="202"/>
    </row>
    <row r="839" spans="7:7" x14ac:dyDescent="0.25">
      <c r="G839" s="202"/>
    </row>
    <row r="840" spans="7:7" x14ac:dyDescent="0.25">
      <c r="G840" s="202"/>
    </row>
    <row r="841" spans="7:7" x14ac:dyDescent="0.25">
      <c r="G841" s="202"/>
    </row>
    <row r="842" spans="7:7" x14ac:dyDescent="0.25">
      <c r="G842" s="202"/>
    </row>
    <row r="843" spans="7:7" x14ac:dyDescent="0.25">
      <c r="G843" s="202"/>
    </row>
    <row r="844" spans="7:7" x14ac:dyDescent="0.25">
      <c r="G844" s="202"/>
    </row>
    <row r="845" spans="7:7" x14ac:dyDescent="0.25">
      <c r="G845" s="202"/>
    </row>
    <row r="846" spans="7:7" x14ac:dyDescent="0.25">
      <c r="G846" s="202"/>
    </row>
    <row r="847" spans="7:7" x14ac:dyDescent="0.25">
      <c r="G847" s="202"/>
    </row>
    <row r="848" spans="7:7" x14ac:dyDescent="0.25">
      <c r="G848" s="202"/>
    </row>
    <row r="849" spans="7:7" x14ac:dyDescent="0.25">
      <c r="G849" s="202"/>
    </row>
    <row r="850" spans="7:7" x14ac:dyDescent="0.25">
      <c r="G850" s="202"/>
    </row>
    <row r="851" spans="7:7" x14ac:dyDescent="0.25">
      <c r="G851" s="202"/>
    </row>
    <row r="852" spans="7:7" x14ac:dyDescent="0.25">
      <c r="G852" s="202"/>
    </row>
    <row r="853" spans="7:7" x14ac:dyDescent="0.25">
      <c r="G853" s="202"/>
    </row>
    <row r="854" spans="7:7" x14ac:dyDescent="0.25">
      <c r="G854" s="202"/>
    </row>
    <row r="855" spans="7:7" x14ac:dyDescent="0.25">
      <c r="G855" s="202"/>
    </row>
    <row r="856" spans="7:7" x14ac:dyDescent="0.25">
      <c r="G856" s="202"/>
    </row>
    <row r="857" spans="7:7" x14ac:dyDescent="0.25">
      <c r="G857" s="202"/>
    </row>
    <row r="858" spans="7:7" x14ac:dyDescent="0.25">
      <c r="G858" s="202"/>
    </row>
    <row r="859" spans="7:7" x14ac:dyDescent="0.25">
      <c r="G859" s="202"/>
    </row>
    <row r="860" spans="7:7" x14ac:dyDescent="0.25">
      <c r="G860" s="202"/>
    </row>
    <row r="861" spans="7:7" x14ac:dyDescent="0.25">
      <c r="G861" s="202"/>
    </row>
    <row r="862" spans="7:7" x14ac:dyDescent="0.25">
      <c r="G862" s="202"/>
    </row>
    <row r="863" spans="7:7" x14ac:dyDescent="0.25">
      <c r="G863" s="202"/>
    </row>
    <row r="864" spans="7:7" x14ac:dyDescent="0.25">
      <c r="G864" s="202"/>
    </row>
    <row r="865" spans="7:7" x14ac:dyDescent="0.25">
      <c r="G865" s="202"/>
    </row>
    <row r="866" spans="7:7" x14ac:dyDescent="0.25">
      <c r="G866" s="202"/>
    </row>
    <row r="867" spans="7:7" x14ac:dyDescent="0.25">
      <c r="G867" s="202"/>
    </row>
    <row r="868" spans="7:7" x14ac:dyDescent="0.25">
      <c r="G868" s="202"/>
    </row>
    <row r="869" spans="7:7" x14ac:dyDescent="0.25">
      <c r="G869" s="202"/>
    </row>
    <row r="870" spans="7:7" x14ac:dyDescent="0.25">
      <c r="G870" s="202"/>
    </row>
    <row r="871" spans="7:7" x14ac:dyDescent="0.25">
      <c r="G871" s="202"/>
    </row>
    <row r="872" spans="7:7" x14ac:dyDescent="0.25">
      <c r="G872" s="202"/>
    </row>
    <row r="873" spans="7:7" x14ac:dyDescent="0.25">
      <c r="G873" s="202"/>
    </row>
    <row r="874" spans="7:7" x14ac:dyDescent="0.25">
      <c r="G874" s="202"/>
    </row>
    <row r="875" spans="7:7" x14ac:dyDescent="0.25">
      <c r="G875" s="202"/>
    </row>
    <row r="876" spans="7:7" x14ac:dyDescent="0.25">
      <c r="G876" s="202"/>
    </row>
    <row r="877" spans="7:7" x14ac:dyDescent="0.25">
      <c r="G877" s="202"/>
    </row>
    <row r="878" spans="7:7" x14ac:dyDescent="0.25">
      <c r="G878" s="202"/>
    </row>
    <row r="879" spans="7:7" x14ac:dyDescent="0.25">
      <c r="G879" s="202"/>
    </row>
    <row r="880" spans="7:7" x14ac:dyDescent="0.25">
      <c r="G880" s="202"/>
    </row>
    <row r="881" spans="7:7" x14ac:dyDescent="0.25">
      <c r="G881" s="202"/>
    </row>
    <row r="882" spans="7:7" x14ac:dyDescent="0.25">
      <c r="G882" s="202"/>
    </row>
    <row r="883" spans="7:7" x14ac:dyDescent="0.25">
      <c r="G883" s="202"/>
    </row>
    <row r="884" spans="7:7" x14ac:dyDescent="0.25">
      <c r="G884" s="202"/>
    </row>
    <row r="885" spans="7:7" x14ac:dyDescent="0.25">
      <c r="G885" s="202"/>
    </row>
    <row r="886" spans="7:7" x14ac:dyDescent="0.25">
      <c r="G886" s="202"/>
    </row>
    <row r="887" spans="7:7" x14ac:dyDescent="0.25">
      <c r="G887" s="202"/>
    </row>
    <row r="888" spans="7:7" x14ac:dyDescent="0.25">
      <c r="G888" s="202"/>
    </row>
    <row r="889" spans="7:7" x14ac:dyDescent="0.25">
      <c r="G889" s="202"/>
    </row>
    <row r="890" spans="7:7" x14ac:dyDescent="0.25">
      <c r="G890" s="202"/>
    </row>
    <row r="891" spans="7:7" x14ac:dyDescent="0.25">
      <c r="G891" s="202"/>
    </row>
    <row r="892" spans="7:7" x14ac:dyDescent="0.25">
      <c r="G892" s="202"/>
    </row>
    <row r="893" spans="7:7" x14ac:dyDescent="0.25">
      <c r="G893" s="202"/>
    </row>
    <row r="894" spans="7:7" x14ac:dyDescent="0.25">
      <c r="G894" s="202"/>
    </row>
    <row r="895" spans="7:7" x14ac:dyDescent="0.25">
      <c r="G895" s="202"/>
    </row>
    <row r="896" spans="7:7" x14ac:dyDescent="0.25">
      <c r="G896" s="202"/>
    </row>
    <row r="897" spans="7:7" x14ac:dyDescent="0.25">
      <c r="G897" s="202"/>
    </row>
    <row r="898" spans="7:7" x14ac:dyDescent="0.25">
      <c r="G898" s="202"/>
    </row>
    <row r="899" spans="7:7" x14ac:dyDescent="0.25">
      <c r="G899" s="202"/>
    </row>
    <row r="900" spans="7:7" x14ac:dyDescent="0.25">
      <c r="G900" s="202"/>
    </row>
    <row r="901" spans="7:7" x14ac:dyDescent="0.25">
      <c r="G901" s="202"/>
    </row>
    <row r="902" spans="7:7" x14ac:dyDescent="0.25">
      <c r="G902" s="202"/>
    </row>
    <row r="903" spans="7:7" x14ac:dyDescent="0.25">
      <c r="G903" s="202"/>
    </row>
    <row r="904" spans="7:7" x14ac:dyDescent="0.25">
      <c r="G904" s="202"/>
    </row>
    <row r="905" spans="7:7" x14ac:dyDescent="0.25">
      <c r="G905" s="202"/>
    </row>
    <row r="906" spans="7:7" x14ac:dyDescent="0.25">
      <c r="G906" s="202"/>
    </row>
    <row r="907" spans="7:7" x14ac:dyDescent="0.25">
      <c r="G907" s="202"/>
    </row>
    <row r="908" spans="7:7" x14ac:dyDescent="0.25">
      <c r="G908" s="202"/>
    </row>
    <row r="909" spans="7:7" x14ac:dyDescent="0.25">
      <c r="G909" s="202"/>
    </row>
    <row r="910" spans="7:7" x14ac:dyDescent="0.25">
      <c r="G910" s="202"/>
    </row>
    <row r="911" spans="7:7" x14ac:dyDescent="0.25">
      <c r="G911" s="202"/>
    </row>
    <row r="912" spans="7:7" x14ac:dyDescent="0.25">
      <c r="G912" s="202"/>
    </row>
    <row r="913" spans="7:7" x14ac:dyDescent="0.25">
      <c r="G913" s="202"/>
    </row>
    <row r="914" spans="7:7" x14ac:dyDescent="0.25">
      <c r="G914" s="202"/>
    </row>
    <row r="915" spans="7:7" x14ac:dyDescent="0.25">
      <c r="G915" s="202"/>
    </row>
    <row r="916" spans="7:7" x14ac:dyDescent="0.25">
      <c r="G916" s="202"/>
    </row>
    <row r="917" spans="7:7" x14ac:dyDescent="0.25">
      <c r="G917" s="202"/>
    </row>
    <row r="918" spans="7:7" x14ac:dyDescent="0.25">
      <c r="G918" s="202"/>
    </row>
    <row r="919" spans="7:7" x14ac:dyDescent="0.25">
      <c r="G919" s="202"/>
    </row>
    <row r="920" spans="7:7" x14ac:dyDescent="0.25">
      <c r="G920" s="202"/>
    </row>
    <row r="921" spans="7:7" x14ac:dyDescent="0.25">
      <c r="G921" s="202"/>
    </row>
    <row r="922" spans="7:7" x14ac:dyDescent="0.25">
      <c r="G922" s="202"/>
    </row>
    <row r="923" spans="7:7" x14ac:dyDescent="0.25">
      <c r="G923" s="202"/>
    </row>
    <row r="924" spans="7:7" x14ac:dyDescent="0.25">
      <c r="G924" s="202"/>
    </row>
    <row r="925" spans="7:7" x14ac:dyDescent="0.25">
      <c r="G925" s="202"/>
    </row>
    <row r="926" spans="7:7" x14ac:dyDescent="0.25">
      <c r="G926" s="202"/>
    </row>
    <row r="927" spans="7:7" x14ac:dyDescent="0.25">
      <c r="G927" s="202"/>
    </row>
    <row r="928" spans="7:7" x14ac:dyDescent="0.25">
      <c r="G928" s="202"/>
    </row>
    <row r="929" spans="7:7" x14ac:dyDescent="0.25">
      <c r="G929" s="202"/>
    </row>
    <row r="930" spans="7:7" x14ac:dyDescent="0.25">
      <c r="G930" s="202"/>
    </row>
    <row r="931" spans="7:7" x14ac:dyDescent="0.25">
      <c r="G931" s="202"/>
    </row>
    <row r="932" spans="7:7" x14ac:dyDescent="0.25">
      <c r="G932" s="202"/>
    </row>
    <row r="933" spans="7:7" x14ac:dyDescent="0.25">
      <c r="G933" s="202"/>
    </row>
    <row r="934" spans="7:7" x14ac:dyDescent="0.25">
      <c r="G934" s="202"/>
    </row>
    <row r="935" spans="7:7" x14ac:dyDescent="0.25">
      <c r="G935" s="202"/>
    </row>
    <row r="936" spans="7:7" x14ac:dyDescent="0.25">
      <c r="G936" s="202"/>
    </row>
    <row r="937" spans="7:7" x14ac:dyDescent="0.25">
      <c r="G937" s="202"/>
    </row>
    <row r="938" spans="7:7" x14ac:dyDescent="0.25">
      <c r="G938" s="202"/>
    </row>
    <row r="939" spans="7:7" x14ac:dyDescent="0.25">
      <c r="G939" s="202"/>
    </row>
    <row r="940" spans="7:7" x14ac:dyDescent="0.25">
      <c r="G940" s="202"/>
    </row>
    <row r="941" spans="7:7" x14ac:dyDescent="0.25">
      <c r="G941" s="202"/>
    </row>
    <row r="942" spans="7:7" x14ac:dyDescent="0.25">
      <c r="G942" s="202"/>
    </row>
    <row r="943" spans="7:7" x14ac:dyDescent="0.25">
      <c r="G943" s="202"/>
    </row>
    <row r="944" spans="7:7" x14ac:dyDescent="0.25">
      <c r="G944" s="202"/>
    </row>
    <row r="945" spans="7:7" x14ac:dyDescent="0.25">
      <c r="G945" s="202"/>
    </row>
    <row r="946" spans="7:7" x14ac:dyDescent="0.25">
      <c r="G946" s="202"/>
    </row>
    <row r="947" spans="7:7" x14ac:dyDescent="0.25">
      <c r="G947" s="202"/>
    </row>
    <row r="948" spans="7:7" x14ac:dyDescent="0.25">
      <c r="G948" s="202"/>
    </row>
    <row r="949" spans="7:7" x14ac:dyDescent="0.25">
      <c r="G949" s="202"/>
    </row>
    <row r="950" spans="7:7" x14ac:dyDescent="0.25">
      <c r="G950" s="202"/>
    </row>
    <row r="951" spans="7:7" x14ac:dyDescent="0.25">
      <c r="G951" s="202"/>
    </row>
    <row r="952" spans="7:7" x14ac:dyDescent="0.25">
      <c r="G952" s="202"/>
    </row>
    <row r="953" spans="7:7" x14ac:dyDescent="0.25">
      <c r="G953" s="202"/>
    </row>
    <row r="954" spans="7:7" x14ac:dyDescent="0.25">
      <c r="G954" s="202"/>
    </row>
    <row r="955" spans="7:7" x14ac:dyDescent="0.25">
      <c r="G955" s="202"/>
    </row>
    <row r="956" spans="7:7" x14ac:dyDescent="0.25">
      <c r="G956" s="202"/>
    </row>
    <row r="957" spans="7:7" x14ac:dyDescent="0.25">
      <c r="G957" s="202"/>
    </row>
    <row r="958" spans="7:7" x14ac:dyDescent="0.25">
      <c r="G958" s="202"/>
    </row>
    <row r="959" spans="7:7" x14ac:dyDescent="0.25">
      <c r="G959" s="202"/>
    </row>
    <row r="960" spans="7:7" x14ac:dyDescent="0.25">
      <c r="G960" s="202"/>
    </row>
    <row r="961" spans="7:7" x14ac:dyDescent="0.25">
      <c r="G961" s="202"/>
    </row>
    <row r="962" spans="7:7" x14ac:dyDescent="0.25">
      <c r="G962" s="202"/>
    </row>
    <row r="963" spans="7:7" x14ac:dyDescent="0.25">
      <c r="G963" s="202"/>
    </row>
    <row r="964" spans="7:7" x14ac:dyDescent="0.25">
      <c r="G964" s="202"/>
    </row>
    <row r="965" spans="7:7" x14ac:dyDescent="0.25">
      <c r="G965" s="202"/>
    </row>
    <row r="966" spans="7:7" x14ac:dyDescent="0.25">
      <c r="G966" s="202"/>
    </row>
    <row r="967" spans="7:7" x14ac:dyDescent="0.25">
      <c r="G967" s="202"/>
    </row>
    <row r="968" spans="7:7" x14ac:dyDescent="0.25">
      <c r="G968" s="202"/>
    </row>
    <row r="969" spans="7:7" x14ac:dyDescent="0.25">
      <c r="G969" s="202"/>
    </row>
    <row r="970" spans="7:7" x14ac:dyDescent="0.25">
      <c r="G970" s="202"/>
    </row>
    <row r="971" spans="7:7" x14ac:dyDescent="0.25">
      <c r="G971" s="202"/>
    </row>
    <row r="972" spans="7:7" x14ac:dyDescent="0.25">
      <c r="G972" s="202"/>
    </row>
    <row r="973" spans="7:7" x14ac:dyDescent="0.25">
      <c r="G973" s="202"/>
    </row>
    <row r="974" spans="7:7" x14ac:dyDescent="0.25">
      <c r="G974" s="202"/>
    </row>
    <row r="975" spans="7:7" x14ac:dyDescent="0.25">
      <c r="G975" s="202"/>
    </row>
    <row r="976" spans="7:7" x14ac:dyDescent="0.25">
      <c r="G976" s="202"/>
    </row>
    <row r="977" spans="7:7" x14ac:dyDescent="0.25">
      <c r="G977" s="202"/>
    </row>
    <row r="978" spans="7:7" x14ac:dyDescent="0.25">
      <c r="G978" s="202"/>
    </row>
    <row r="979" spans="7:7" x14ac:dyDescent="0.25">
      <c r="G979" s="202"/>
    </row>
    <row r="980" spans="7:7" x14ac:dyDescent="0.25">
      <c r="G980" s="202"/>
    </row>
    <row r="981" spans="7:7" x14ac:dyDescent="0.25">
      <c r="G981" s="202"/>
    </row>
    <row r="982" spans="7:7" x14ac:dyDescent="0.25">
      <c r="G982" s="202"/>
    </row>
    <row r="983" spans="7:7" x14ac:dyDescent="0.25">
      <c r="G983" s="202"/>
    </row>
    <row r="984" spans="7:7" x14ac:dyDescent="0.25">
      <c r="G984" s="202"/>
    </row>
    <row r="985" spans="7:7" x14ac:dyDescent="0.25">
      <c r="G985" s="202"/>
    </row>
    <row r="986" spans="7:7" x14ac:dyDescent="0.25">
      <c r="G986" s="202"/>
    </row>
    <row r="987" spans="7:7" x14ac:dyDescent="0.25">
      <c r="G987" s="202"/>
    </row>
    <row r="988" spans="7:7" x14ac:dyDescent="0.25">
      <c r="G988" s="202"/>
    </row>
    <row r="989" spans="7:7" x14ac:dyDescent="0.25">
      <c r="G989" s="202"/>
    </row>
    <row r="990" spans="7:7" x14ac:dyDescent="0.25">
      <c r="G990" s="202"/>
    </row>
    <row r="991" spans="7:7" x14ac:dyDescent="0.25">
      <c r="G991" s="202"/>
    </row>
    <row r="992" spans="7:7" x14ac:dyDescent="0.25">
      <c r="G992" s="202"/>
    </row>
    <row r="993" spans="7:7" x14ac:dyDescent="0.25">
      <c r="G993" s="202"/>
    </row>
    <row r="994" spans="7:7" x14ac:dyDescent="0.25">
      <c r="G994" s="202"/>
    </row>
    <row r="995" spans="7:7" x14ac:dyDescent="0.25">
      <c r="G995" s="202"/>
    </row>
    <row r="996" spans="7:7" x14ac:dyDescent="0.25">
      <c r="G996" s="202"/>
    </row>
    <row r="997" spans="7:7" x14ac:dyDescent="0.25">
      <c r="G997" s="202"/>
    </row>
    <row r="998" spans="7:7" x14ac:dyDescent="0.25">
      <c r="G998" s="202"/>
    </row>
    <row r="999" spans="7:7" x14ac:dyDescent="0.25">
      <c r="G999" s="202"/>
    </row>
    <row r="1000" spans="7:7" x14ac:dyDescent="0.25">
      <c r="G1000" s="20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Елка-маркет</vt:lpstr>
      <vt:lpstr>'Елка-маркет'!Print_Area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2021-07-19T18:19:22Z</dcterms:modified>
</cp:coreProperties>
</file>